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3360" windowWidth="17475" windowHeight="6735" tabRatio="695" activeTab="2"/>
  </bookViews>
  <sheets>
    <sheet name="все данные_аренда" sheetId="1" r:id="rId1"/>
    <sheet name="все данные_аренда_street" sheetId="2" r:id="rId2"/>
    <sheet name="Все данные_продажа" sheetId="3" r:id="rId3"/>
    <sheet name="Все данные_продажа_street" sheetId="4" r:id="rId4"/>
    <sheet name="Статистика" sheetId="5" r:id="rId5"/>
    <sheet name="Стат_аренда" sheetId="6" r:id="rId6"/>
    <sheet name="дата_месяц" sheetId="7" r:id="rId7"/>
  </sheets>
  <definedNames>
    <definedName name="_xlfn.BAHTTEXT" hidden="1">#NAME?</definedName>
    <definedName name="localhost_db2_max_max_statistika" localSheetId="3">'Все данные_продажа_street'!$A$1:$BU$160</definedName>
    <definedName name="localhost_db2_max_max_statistika_1" localSheetId="2">'Все данные_продажа'!$A$1:$BU$164</definedName>
    <definedName name="localhost_db2_max_max_statistika_2" localSheetId="4">'Статистика'!$B$1:$BU$1</definedName>
    <definedName name="localhost_Max_Rialto_ArRialto_statistica_1" localSheetId="0">'все данные_аренда'!$A$1:$BM$131</definedName>
    <definedName name="localhost_Max_Rialto_ArRialto_statistica_2" localSheetId="1">'все данные_аренда_street'!$A$1:$BM$127</definedName>
  </definedNames>
  <calcPr fullCalcOnLoad="1"/>
</workbook>
</file>

<file path=xl/sharedStrings.xml><?xml version="1.0" encoding="utf-8"?>
<sst xmlns="http://schemas.openxmlformats.org/spreadsheetml/2006/main" count="509" uniqueCount="228">
  <si>
    <t>Все сегменты</t>
  </si>
  <si>
    <t>Количество</t>
  </si>
  <si>
    <t>Средняя цена, $</t>
  </si>
  <si>
    <t>Средневзвешенная цена, $</t>
  </si>
  <si>
    <t>значение</t>
  </si>
  <si>
    <t>Торговые</t>
  </si>
  <si>
    <t>Офисные</t>
  </si>
  <si>
    <t>ПСП</t>
  </si>
  <si>
    <t>ПСН</t>
  </si>
  <si>
    <t>Торговые внутри СК</t>
  </si>
  <si>
    <t>Офисные внутри СК</t>
  </si>
  <si>
    <t>Торговые вне СК</t>
  </si>
  <si>
    <t>Офисные вне СК</t>
  </si>
  <si>
    <t/>
  </si>
  <si>
    <t>timenum</t>
  </si>
  <si>
    <t>time_start</t>
  </si>
  <si>
    <t>time_end</t>
  </si>
  <si>
    <t>cnt</t>
  </si>
  <si>
    <t>totalprice</t>
  </si>
  <si>
    <t>totalarea</t>
  </si>
  <si>
    <t>avgarea</t>
  </si>
  <si>
    <t>avgprice</t>
  </si>
  <si>
    <t>w_price</t>
  </si>
  <si>
    <t>TORG</t>
  </si>
  <si>
    <t>t</t>
  </si>
  <si>
    <t>torg_cnt</t>
  </si>
  <si>
    <t>torg_tprice</t>
  </si>
  <si>
    <t>torg_tarea</t>
  </si>
  <si>
    <t>torg_avgarea</t>
  </si>
  <si>
    <t>torg_avgprice</t>
  </si>
  <si>
    <t>torg_w_price</t>
  </si>
  <si>
    <t>OFFICE</t>
  </si>
  <si>
    <t>o</t>
  </si>
  <si>
    <t>off_cnt</t>
  </si>
  <si>
    <t>off_tprice</t>
  </si>
  <si>
    <t>off_tarea</t>
  </si>
  <si>
    <t>off_avgarea</t>
  </si>
  <si>
    <t>off_avgprice</t>
  </si>
  <si>
    <t>off_w_price</t>
  </si>
  <si>
    <t>PSP</t>
  </si>
  <si>
    <t>pp</t>
  </si>
  <si>
    <t>psp_cnt</t>
  </si>
  <si>
    <t>psp_tprice</t>
  </si>
  <si>
    <t>psp_tarea</t>
  </si>
  <si>
    <t>psp_avgarea</t>
  </si>
  <si>
    <t>psp_avgprice</t>
  </si>
  <si>
    <t>psp_w_price</t>
  </si>
  <si>
    <t>PSN</t>
  </si>
  <si>
    <t>pn</t>
  </si>
  <si>
    <t>psn_cnt</t>
  </si>
  <si>
    <t>psn_tprice</t>
  </si>
  <si>
    <t>psn_tarea</t>
  </si>
  <si>
    <t>psn_avgarea</t>
  </si>
  <si>
    <t>psn_avgprice</t>
  </si>
  <si>
    <t>psn_w_price</t>
  </si>
  <si>
    <t>TORG_IN</t>
  </si>
  <si>
    <t>t_in</t>
  </si>
  <si>
    <t>t_in_cnt</t>
  </si>
  <si>
    <t>t_in_tprice</t>
  </si>
  <si>
    <t>t_in_tarea</t>
  </si>
  <si>
    <t>t_in_avgarea</t>
  </si>
  <si>
    <t>t_in_avgprice</t>
  </si>
  <si>
    <t>t_in_w_price</t>
  </si>
  <si>
    <t>OFF_IN</t>
  </si>
  <si>
    <t>o_in</t>
  </si>
  <si>
    <t>o_in_cnt</t>
  </si>
  <si>
    <t>o_in_tprice</t>
  </si>
  <si>
    <t>o_in_tarea</t>
  </si>
  <si>
    <t>o_in_avgarea</t>
  </si>
  <si>
    <t>o_in_avgprice</t>
  </si>
  <si>
    <t>o_in_w_price</t>
  </si>
  <si>
    <t>TORG_OUT</t>
  </si>
  <si>
    <t>t_out</t>
  </si>
  <si>
    <t>t_out_cnt</t>
  </si>
  <si>
    <t>t_out_tprice</t>
  </si>
  <si>
    <t>t_out_tarea</t>
  </si>
  <si>
    <t>t_out_avgarea</t>
  </si>
  <si>
    <t>t_out_avgprice</t>
  </si>
  <si>
    <t>t_out_w_price</t>
  </si>
  <si>
    <t>OFF_OUT</t>
  </si>
  <si>
    <t>o_out</t>
  </si>
  <si>
    <t>o_out_cnt</t>
  </si>
  <si>
    <t>o_out_tprice</t>
  </si>
  <si>
    <t>o_out_tarea</t>
  </si>
  <si>
    <t>o_out_avgarea</t>
  </si>
  <si>
    <t>o_out_avgprice</t>
  </si>
  <si>
    <t>o_out_w_price</t>
  </si>
  <si>
    <t>Общая стоимость, млн. $</t>
  </si>
  <si>
    <t>Общая площадь, тыс. м2</t>
  </si>
  <si>
    <t>Средняя площадь, тыс. м2</t>
  </si>
  <si>
    <t>Средняя арендная ставка, $</t>
  </si>
  <si>
    <t>Средневзвешенная арендная ставка, $</t>
  </si>
  <si>
    <t>Общая ГАП, млн. $</t>
  </si>
  <si>
    <t>T</t>
  </si>
  <si>
    <t>O</t>
  </si>
  <si>
    <t>T_SK</t>
  </si>
  <si>
    <t>O_SK</t>
  </si>
  <si>
    <t>T_OUT</t>
  </si>
  <si>
    <t>O_OUT</t>
  </si>
  <si>
    <t>time_num</t>
  </si>
  <si>
    <t>totalGAP</t>
  </si>
  <si>
    <t>avgrent</t>
  </si>
  <si>
    <t>w_rent</t>
  </si>
  <si>
    <t>Torg</t>
  </si>
  <si>
    <t>T_t</t>
  </si>
  <si>
    <t>T_cnt</t>
  </si>
  <si>
    <t>T_totalGAP</t>
  </si>
  <si>
    <t>T_totalarea</t>
  </si>
  <si>
    <t>T_avgarea</t>
  </si>
  <si>
    <t>T_avgrent</t>
  </si>
  <si>
    <t>T_w_rent</t>
  </si>
  <si>
    <t>Office</t>
  </si>
  <si>
    <t>O_t</t>
  </si>
  <si>
    <t>O_cnt</t>
  </si>
  <si>
    <t>O_totalGAP</t>
  </si>
  <si>
    <t>O_totalarea</t>
  </si>
  <si>
    <t>O_avgarea</t>
  </si>
  <si>
    <t>O_avgrent</t>
  </si>
  <si>
    <t>O_w_rent</t>
  </si>
  <si>
    <t>P_t</t>
  </si>
  <si>
    <t>P_cnt</t>
  </si>
  <si>
    <t>P_totalGAP</t>
  </si>
  <si>
    <t>P_totalarea</t>
  </si>
  <si>
    <t>P_avgarea</t>
  </si>
  <si>
    <t>P_avgrent</t>
  </si>
  <si>
    <t>P_w_rent</t>
  </si>
  <si>
    <t>T_In_GR</t>
  </si>
  <si>
    <t>T_In_t</t>
  </si>
  <si>
    <t>T_In_cnt</t>
  </si>
  <si>
    <t>T_In_totalGAP</t>
  </si>
  <si>
    <t>T_In_totalarea</t>
  </si>
  <si>
    <t>T_In_avgarea</t>
  </si>
  <si>
    <t>T_In_avgrent</t>
  </si>
  <si>
    <t>T_In_w_rent</t>
  </si>
  <si>
    <t>T_Out_GR</t>
  </si>
  <si>
    <t>T_Out_t</t>
  </si>
  <si>
    <t>T_Out_cnt</t>
  </si>
  <si>
    <t>T_Out_totalGAP</t>
  </si>
  <si>
    <t>T_Out_totalarea</t>
  </si>
  <si>
    <t>T_Out_avgarea</t>
  </si>
  <si>
    <t>T_Out_avgrent</t>
  </si>
  <si>
    <t>T_Out_w_rent</t>
  </si>
  <si>
    <t>O_In_GR</t>
  </si>
  <si>
    <t>O_In_t</t>
  </si>
  <si>
    <t>O_In_cnt</t>
  </si>
  <si>
    <t>O_In_totalGAP</t>
  </si>
  <si>
    <t>O_In_totalarea</t>
  </si>
  <si>
    <t>O_In_avgarea</t>
  </si>
  <si>
    <t>O_In_avgrent</t>
  </si>
  <si>
    <t>O_In_w_rent</t>
  </si>
  <si>
    <t>O_Out_GR</t>
  </si>
  <si>
    <t>O_Out_t</t>
  </si>
  <si>
    <t>O_Out_cnt</t>
  </si>
  <si>
    <t>O_Out_totalGAP</t>
  </si>
  <si>
    <t>O_Out_totalarea</t>
  </si>
  <si>
    <t>O_Out_avgarea</t>
  </si>
  <si>
    <t>O_Out_avgrent</t>
  </si>
  <si>
    <t>O_Out_w_rent</t>
  </si>
  <si>
    <t>января</t>
  </si>
  <si>
    <t>январю</t>
  </si>
  <si>
    <t>февраля</t>
  </si>
  <si>
    <t>февралю</t>
  </si>
  <si>
    <t>апреля</t>
  </si>
  <si>
    <t>апрелю</t>
  </si>
  <si>
    <t>августа</t>
  </si>
  <si>
    <t>августу</t>
  </si>
  <si>
    <t>марта</t>
  </si>
  <si>
    <t>марту</t>
  </si>
  <si>
    <t>мая</t>
  </si>
  <si>
    <t>маю</t>
  </si>
  <si>
    <t>июня</t>
  </si>
  <si>
    <t>июню</t>
  </si>
  <si>
    <t>июля</t>
  </si>
  <si>
    <t>июлю</t>
  </si>
  <si>
    <t>сентября</t>
  </si>
  <si>
    <t>сентябрю</t>
  </si>
  <si>
    <t>октября</t>
  </si>
  <si>
    <t>октябрю</t>
  </si>
  <si>
    <t>декабря</t>
  </si>
  <si>
    <t>декабрю</t>
  </si>
  <si>
    <t>ноября</t>
  </si>
  <si>
    <t>ноябрю</t>
  </si>
  <si>
    <t>январе</t>
  </si>
  <si>
    <t>феврале</t>
  </si>
  <si>
    <t>апреле</t>
  </si>
  <si>
    <t>мае</t>
  </si>
  <si>
    <t>сентябре</t>
  </si>
  <si>
    <t>октябре</t>
  </si>
  <si>
    <t>ноябре</t>
  </si>
  <si>
    <t>декабре</t>
  </si>
  <si>
    <t>августе</t>
  </si>
  <si>
    <t>июне</t>
  </si>
  <si>
    <t>июле</t>
  </si>
  <si>
    <t>марте</t>
  </si>
  <si>
    <t>Таблица склонений</t>
  </si>
  <si>
    <t>Месяц/год</t>
  </si>
  <si>
    <t>Склонения (для текущего отчета)</t>
  </si>
  <si>
    <t>Средняя площадь, тыс.кв.м.</t>
  </si>
  <si>
    <t>Стоимость, млн.$</t>
  </si>
  <si>
    <t>Площадь, тыс.кв.м.</t>
  </si>
  <si>
    <t>Средневзвешенная цена, $/кв.м.</t>
  </si>
  <si>
    <t>Офисные в пределах СК</t>
  </si>
  <si>
    <t>Офисные за запределами СК</t>
  </si>
  <si>
    <t>Все офисные</t>
  </si>
  <si>
    <t>Все ПСП</t>
  </si>
  <si>
    <t>Все ПСН</t>
  </si>
  <si>
    <t>В пределах СК</t>
  </si>
  <si>
    <t>За пределами СК</t>
  </si>
  <si>
    <t>Начало периода</t>
  </si>
  <si>
    <t>Конец периода</t>
  </si>
  <si>
    <t>Средняя ставка, $/кв.м./год</t>
  </si>
  <si>
    <t>Период</t>
  </si>
  <si>
    <t>Торговые за пределами СК</t>
  </si>
  <si>
    <t>Торговые  в пределах СК</t>
  </si>
  <si>
    <t xml:space="preserve">Все Торговые </t>
  </si>
  <si>
    <t>ВСЕ</t>
  </si>
  <si>
    <t>%</t>
  </si>
  <si>
    <t>Все торговые</t>
  </si>
  <si>
    <t>Изменение за мес</t>
  </si>
  <si>
    <t>Изменение за год</t>
  </si>
  <si>
    <t>Доля по кол-ву</t>
  </si>
  <si>
    <t>Доля по площади</t>
  </si>
  <si>
    <t>Офисы</t>
  </si>
  <si>
    <t>июнь</t>
  </si>
  <si>
    <t>июль</t>
  </si>
  <si>
    <t>август</t>
  </si>
  <si>
    <t>сентябрь</t>
  </si>
  <si>
    <t>kurs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</si>
</sst>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0.0%"/>
    <numFmt numFmtId="174" formatCode="mmm/yyyy"/>
    <numFmt numFmtId="175" formatCode="[$-FC19]d\ mmmm\ yyyy\ &quot;г.&quot;"/>
    <numFmt numFmtId="176" formatCode="[$-F400]h:mm:ss\ AM/PM"/>
    <numFmt numFmtId="177" formatCode="dd/mm/yy;@"/>
    <numFmt numFmtId="178" formatCode="0.0000"/>
    <numFmt numFmtId="179" formatCode="0.000000000"/>
    <numFmt numFmtId="180" formatCode="0.000"/>
    <numFmt numFmtId="181" formatCode="[$-419]mmmm\ yyyy;@"/>
    <numFmt numFmtId="182" formatCode="[$-419]mm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.9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55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1" applyNumberFormat="0" applyAlignment="0" applyProtection="0"/>
    <xf numFmtId="0" fontId="18" fillId="39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40" borderId="0" applyNumberFormat="0" applyBorder="0" applyAlignment="0" applyProtection="0"/>
    <xf numFmtId="0" fontId="3" fillId="0" borderId="0">
      <alignment/>
      <protection/>
    </xf>
    <xf numFmtId="0" fontId="0" fillId="41" borderId="7" applyNumberFormat="0" applyFont="0" applyAlignment="0" applyProtection="0"/>
    <xf numFmtId="0" fontId="12" fillId="38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10" applyNumberFormat="0" applyAlignment="0" applyProtection="0"/>
    <xf numFmtId="0" fontId="40" fillId="49" borderId="11" applyNumberFormat="0" applyAlignment="0" applyProtection="0"/>
    <xf numFmtId="0" fontId="41" fillId="49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50" borderId="16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2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55" borderId="19" xfId="0" applyNumberForma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27" borderId="19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 horizontal="right"/>
    </xf>
    <xf numFmtId="1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Alignment="1">
      <alignment/>
    </xf>
    <xf numFmtId="9" fontId="9" fillId="0" borderId="19" xfId="0" applyNumberFormat="1" applyFont="1" applyBorder="1" applyAlignment="1">
      <alignment horizontal="center" vertical="center"/>
    </xf>
    <xf numFmtId="9" fontId="0" fillId="55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1" fillId="7" borderId="0" xfId="98" applyNumberFormat="1" applyFont="1" applyFill="1" applyAlignment="1">
      <alignment vertical="top" wrapText="1"/>
      <protection/>
    </xf>
    <xf numFmtId="0" fontId="0" fillId="7" borderId="0" xfId="0" applyFill="1" applyAlignment="1">
      <alignment vertical="top" wrapText="1"/>
    </xf>
    <xf numFmtId="9" fontId="1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0" fontId="30" fillId="0" borderId="0" xfId="0" applyNumberFormat="1" applyFont="1" applyAlignment="1">
      <alignment/>
    </xf>
    <xf numFmtId="0" fontId="31" fillId="0" borderId="0" xfId="99" applyFont="1" applyFill="1">
      <alignment/>
      <protection/>
    </xf>
    <xf numFmtId="177" fontId="31" fillId="0" borderId="0" xfId="99" applyNumberFormat="1" applyFont="1" applyFill="1">
      <alignment/>
      <protection/>
    </xf>
    <xf numFmtId="3" fontId="31" fillId="0" borderId="0" xfId="97" applyNumberFormat="1" applyFont="1" applyFill="1" applyAlignment="1">
      <alignment wrapText="1"/>
      <protection/>
    </xf>
    <xf numFmtId="2" fontId="31" fillId="0" borderId="0" xfId="97" applyNumberFormat="1" applyFont="1" applyFill="1" applyAlignment="1">
      <alignment wrapText="1"/>
      <protection/>
    </xf>
    <xf numFmtId="1" fontId="31" fillId="7" borderId="0" xfId="99" applyNumberFormat="1" applyFont="1" applyFill="1" applyAlignment="1">
      <alignment wrapText="1"/>
      <protection/>
    </xf>
    <xf numFmtId="1" fontId="31" fillId="0" borderId="0" xfId="99" applyNumberFormat="1" applyFont="1" applyFill="1" applyAlignment="1">
      <alignment wrapText="1"/>
      <protection/>
    </xf>
    <xf numFmtId="4" fontId="31" fillId="0" borderId="0" xfId="97" applyNumberFormat="1" applyFont="1" applyFill="1" applyAlignment="1">
      <alignment wrapText="1"/>
      <protection/>
    </xf>
    <xf numFmtId="0" fontId="31" fillId="0" borderId="0" xfId="96" applyFont="1">
      <alignment/>
      <protection/>
    </xf>
    <xf numFmtId="0" fontId="1" fillId="7" borderId="0" xfId="99" applyFont="1" applyFill="1">
      <alignment/>
      <protection/>
    </xf>
    <xf numFmtId="177" fontId="1" fillId="7" borderId="0" xfId="99" applyNumberFormat="1" applyFont="1" applyFill="1">
      <alignment/>
      <protection/>
    </xf>
    <xf numFmtId="3" fontId="1" fillId="7" borderId="0" xfId="97" applyNumberFormat="1" applyFont="1" applyFill="1" applyAlignment="1">
      <alignment wrapText="1"/>
      <protection/>
    </xf>
    <xf numFmtId="2" fontId="1" fillId="7" borderId="0" xfId="97" applyNumberFormat="1" applyFont="1" applyFill="1" applyAlignment="1">
      <alignment wrapText="1"/>
      <protection/>
    </xf>
    <xf numFmtId="4" fontId="1" fillId="7" borderId="0" xfId="97" applyNumberFormat="1" applyFont="1" applyFill="1" applyAlignment="1">
      <alignment wrapText="1"/>
      <protection/>
    </xf>
    <xf numFmtId="0" fontId="1" fillId="7" borderId="0" xfId="96" applyFont="1" applyFill="1">
      <alignment/>
      <protection/>
    </xf>
    <xf numFmtId="0" fontId="0" fillId="7" borderId="0" xfId="0" applyFont="1" applyFill="1" applyAlignment="1">
      <alignment/>
    </xf>
    <xf numFmtId="1" fontId="32" fillId="7" borderId="0" xfId="99" applyNumberFormat="1" applyFont="1" applyFill="1" applyAlignment="1">
      <alignment wrapText="1"/>
      <protection/>
    </xf>
    <xf numFmtId="177" fontId="32" fillId="7" borderId="0" xfId="99" applyNumberFormat="1" applyFont="1" applyFill="1">
      <alignment/>
      <protection/>
    </xf>
    <xf numFmtId="9" fontId="24" fillId="0" borderId="0" xfId="0" applyNumberFormat="1" applyFont="1" applyAlignment="1">
      <alignment/>
    </xf>
    <xf numFmtId="0" fontId="27" fillId="38" borderId="20" xfId="0" applyFont="1" applyFill="1" applyBorder="1" applyAlignment="1">
      <alignment horizontal="center"/>
    </xf>
    <xf numFmtId="0" fontId="27" fillId="38" borderId="21" xfId="0" applyFont="1" applyFill="1" applyBorder="1" applyAlignment="1">
      <alignment horizontal="center"/>
    </xf>
    <xf numFmtId="0" fontId="28" fillId="38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0" xfId="0" applyNumberFormat="1" applyAlignment="1">
      <alignment/>
    </xf>
    <xf numFmtId="173" fontId="3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1" fillId="0" borderId="0" xfId="99" applyFont="1" applyFill="1" applyAlignment="1">
      <alignment vertical="top" wrapText="1"/>
      <protection/>
    </xf>
    <xf numFmtId="177" fontId="1" fillId="0" borderId="0" xfId="99" applyNumberFormat="1" applyFont="1" applyFill="1" applyAlignment="1">
      <alignment vertical="top" wrapText="1"/>
      <protection/>
    </xf>
    <xf numFmtId="1" fontId="1" fillId="0" borderId="0" xfId="98" applyNumberFormat="1" applyFont="1" applyFill="1" applyAlignment="1">
      <alignment vertical="top" wrapText="1"/>
      <protection/>
    </xf>
    <xf numFmtId="2" fontId="1" fillId="0" borderId="0" xfId="98" applyNumberFormat="1" applyFont="1" applyFill="1" applyAlignment="1">
      <alignment vertical="top" wrapText="1"/>
      <protection/>
    </xf>
    <xf numFmtId="3" fontId="29" fillId="0" borderId="0" xfId="98" applyNumberFormat="1" applyFont="1" applyFill="1" applyAlignment="1">
      <alignment vertical="top" wrapText="1"/>
      <protection/>
    </xf>
    <xf numFmtId="1" fontId="1" fillId="0" borderId="0" xfId="99" applyNumberFormat="1" applyFont="1" applyFill="1" applyAlignment="1">
      <alignment vertical="top" wrapText="1"/>
      <protection/>
    </xf>
    <xf numFmtId="1" fontId="29" fillId="0" borderId="0" xfId="98" applyNumberFormat="1" applyFont="1" applyFill="1" applyAlignment="1">
      <alignment vertical="top" wrapText="1"/>
      <protection/>
    </xf>
    <xf numFmtId="4" fontId="1" fillId="0" borderId="0" xfId="98" applyNumberFormat="1" applyFont="1" applyFill="1" applyAlignment="1">
      <alignment vertical="top" wrapText="1"/>
      <protection/>
    </xf>
    <xf numFmtId="9" fontId="1" fillId="0" borderId="0" xfId="99" applyNumberFormat="1" applyFont="1" applyFill="1" applyAlignment="1">
      <alignment vertical="top" wrapText="1"/>
      <protection/>
    </xf>
    <xf numFmtId="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7" borderId="0" xfId="99" applyFont="1" applyFill="1" applyAlignment="1">
      <alignment vertical="top" wrapText="1"/>
      <protection/>
    </xf>
    <xf numFmtId="177" fontId="1" fillId="7" borderId="0" xfId="99" applyNumberFormat="1" applyFont="1" applyFill="1" applyAlignment="1">
      <alignment vertical="top" wrapText="1"/>
      <protection/>
    </xf>
    <xf numFmtId="1" fontId="1" fillId="7" borderId="0" xfId="98" applyNumberFormat="1" applyFont="1" applyFill="1" applyAlignment="1">
      <alignment vertical="top" wrapText="1"/>
      <protection/>
    </xf>
    <xf numFmtId="3" fontId="29" fillId="7" borderId="0" xfId="98" applyNumberFormat="1" applyFont="1" applyFill="1" applyAlignment="1">
      <alignment vertical="top" wrapText="1"/>
      <protection/>
    </xf>
    <xf numFmtId="1" fontId="1" fillId="7" borderId="0" xfId="99" applyNumberFormat="1" applyFont="1" applyFill="1" applyAlignment="1">
      <alignment vertical="top" wrapText="1"/>
      <protection/>
    </xf>
    <xf numFmtId="1" fontId="29" fillId="7" borderId="0" xfId="98" applyNumberFormat="1" applyFont="1" applyFill="1" applyAlignment="1">
      <alignment vertical="top" wrapText="1"/>
      <protection/>
    </xf>
    <xf numFmtId="4" fontId="1" fillId="7" borderId="0" xfId="98" applyNumberFormat="1" applyFont="1" applyFill="1" applyAlignment="1">
      <alignment vertical="top" wrapText="1"/>
      <protection/>
    </xf>
    <xf numFmtId="9" fontId="1" fillId="7" borderId="0" xfId="99" applyNumberFormat="1" applyFont="1" applyFill="1" applyAlignment="1">
      <alignment vertical="top" wrapText="1"/>
      <protection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1" fillId="7" borderId="0" xfId="99" applyFont="1" applyFill="1" applyAlignment="1">
      <alignment vertical="top" wrapText="1"/>
      <protection/>
    </xf>
    <xf numFmtId="177" fontId="31" fillId="7" borderId="0" xfId="99" applyNumberFormat="1" applyFont="1" applyFill="1" applyAlignment="1">
      <alignment vertical="top" wrapText="1"/>
      <protection/>
    </xf>
    <xf numFmtId="1" fontId="31" fillId="7" borderId="0" xfId="98" applyNumberFormat="1" applyFont="1" applyFill="1" applyAlignment="1">
      <alignment vertical="top" wrapText="1"/>
      <protection/>
    </xf>
    <xf numFmtId="2" fontId="31" fillId="7" borderId="0" xfId="98" applyNumberFormat="1" applyFont="1" applyFill="1" applyAlignment="1">
      <alignment vertical="top" wrapText="1"/>
      <protection/>
    </xf>
    <xf numFmtId="3" fontId="33" fillId="7" borderId="0" xfId="98" applyNumberFormat="1" applyFont="1" applyFill="1" applyAlignment="1">
      <alignment vertical="top" wrapText="1"/>
      <protection/>
    </xf>
    <xf numFmtId="1" fontId="33" fillId="7" borderId="0" xfId="98" applyNumberFormat="1" applyFont="1" applyFill="1" applyAlignment="1">
      <alignment vertical="top" wrapText="1"/>
      <protection/>
    </xf>
    <xf numFmtId="4" fontId="31" fillId="7" borderId="0" xfId="98" applyNumberFormat="1" applyFont="1" applyFill="1" applyAlignment="1">
      <alignment vertical="top" wrapText="1"/>
      <protection/>
    </xf>
    <xf numFmtId="1" fontId="31" fillId="7" borderId="0" xfId="99" applyNumberFormat="1" applyFont="1" applyFill="1" applyAlignment="1">
      <alignment vertical="top" wrapText="1"/>
      <protection/>
    </xf>
    <xf numFmtId="9" fontId="0" fillId="0" borderId="0" xfId="0" applyNumberFormat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24" fillId="0" borderId="0" xfId="0" applyNumberFormat="1" applyFont="1" applyFill="1" applyAlignment="1">
      <alignment/>
    </xf>
    <xf numFmtId="22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1" fontId="36" fillId="7" borderId="0" xfId="99" applyNumberFormat="1" applyFont="1" applyFill="1" applyAlignment="1">
      <alignment vertical="top" wrapText="1"/>
      <protection/>
    </xf>
    <xf numFmtId="9" fontId="36" fillId="7" borderId="0" xfId="99" applyNumberFormat="1" applyFont="1" applyFill="1" applyAlignment="1">
      <alignment vertical="top" wrapText="1"/>
      <protection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22" fontId="34" fillId="0" borderId="0" xfId="0" applyNumberFormat="1" applyFont="1" applyAlignment="1">
      <alignment/>
    </xf>
    <xf numFmtId="0" fontId="34" fillId="55" borderId="0" xfId="0" applyFont="1" applyFill="1" applyAlignment="1">
      <alignment/>
    </xf>
    <xf numFmtId="1" fontId="34" fillId="0" borderId="0" xfId="0" applyNumberFormat="1" applyFont="1" applyAlignment="1">
      <alignment/>
    </xf>
    <xf numFmtId="187" fontId="34" fillId="0" borderId="0" xfId="0" applyNumberFormat="1" applyFont="1" applyAlignment="1">
      <alignment/>
    </xf>
    <xf numFmtId="1" fontId="34" fillId="55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2" fontId="35" fillId="0" borderId="19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6" fillId="0" borderId="23" xfId="100" applyNumberFormat="1" applyBorder="1">
      <alignment/>
      <protection/>
    </xf>
    <xf numFmtId="3" fontId="26" fillId="0" borderId="24" xfId="100" applyNumberFormat="1" applyBorder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Рекордные снижения цен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Аренда" xfId="96"/>
    <cellStyle name="Обычный_все данные_аренда" xfId="97"/>
    <cellStyle name="Обычный_Все данные_продажа" xfId="98"/>
    <cellStyle name="Обычный_Продажа" xfId="99"/>
    <cellStyle name="Обычный_Средневзвешенная цена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42"/>
  </sheetPr>
  <dimension ref="A1:CG253"/>
  <sheetViews>
    <sheetView zoomScale="96" zoomScaleNormal="96" zoomScalePageLayoutView="0" workbookViewId="0" topLeftCell="A1">
      <pane xSplit="2" ySplit="1" topLeftCell="BG124" activePane="bottomRight" state="frozen"/>
      <selection pane="topLeft" activeCell="BR43" sqref="BR43"/>
      <selection pane="topRight" activeCell="BR43" sqref="BR43"/>
      <selection pane="bottomLeft" activeCell="BR43" sqref="BR43"/>
      <selection pane="bottomRight" activeCell="BN131" sqref="BN131"/>
    </sheetView>
  </sheetViews>
  <sheetFormatPr defaultColWidth="9.140625" defaultRowHeight="12.75"/>
  <cols>
    <col min="1" max="1" width="10.421875" style="0" bestFit="1" customWidth="1"/>
    <col min="2" max="3" width="15.00390625" style="0" customWidth="1"/>
    <col min="4" max="4" width="8.00390625" style="0" customWidth="1"/>
    <col min="5" max="9" width="12.421875" style="0" customWidth="1"/>
    <col min="10" max="10" width="5.28125" style="0" customWidth="1"/>
    <col min="11" max="11" width="15.00390625" style="0" customWidth="1"/>
    <col min="12" max="12" width="6.140625" style="0" customWidth="1"/>
    <col min="13" max="17" width="12.421875" style="0" customWidth="1"/>
    <col min="18" max="18" width="10.8515625" style="0" customWidth="1"/>
    <col min="19" max="19" width="15.00390625" style="0" customWidth="1"/>
    <col min="20" max="20" width="6.421875" style="0" customWidth="1"/>
    <col min="21" max="25" width="12.421875" style="0" customWidth="1"/>
    <col min="26" max="26" width="5.00390625" style="0" customWidth="1"/>
    <col min="27" max="27" width="15.00390625" style="0" customWidth="1"/>
    <col min="28" max="28" width="6.28125" style="0" customWidth="1"/>
    <col min="29" max="33" width="12.421875" style="0" customWidth="1"/>
    <col min="34" max="34" width="8.8515625" style="0" customWidth="1"/>
    <col min="35" max="35" width="15.00390625" style="0" customWidth="1"/>
    <col min="36" max="36" width="8.8515625" style="0" customWidth="1"/>
    <col min="37" max="37" width="14.57421875" style="0" customWidth="1"/>
    <col min="38" max="38" width="14.7109375" style="0" customWidth="1"/>
    <col min="39" max="39" width="14.00390625" style="0" customWidth="1"/>
    <col min="40" max="40" width="13.28125" style="0" customWidth="1"/>
    <col min="41" max="41" width="12.421875" style="0" customWidth="1"/>
    <col min="42" max="42" width="10.421875" style="0" customWidth="1"/>
    <col min="43" max="43" width="15.00390625" style="0" customWidth="1"/>
    <col min="44" max="44" width="10.421875" style="0" customWidth="1"/>
    <col min="45" max="45" width="16.00390625" style="0" customWidth="1"/>
    <col min="46" max="46" width="16.28125" style="0" customWidth="1"/>
    <col min="47" max="47" width="15.421875" style="0" customWidth="1"/>
    <col min="48" max="48" width="14.8515625" style="0" customWidth="1"/>
    <col min="49" max="49" width="14.140625" style="0" customWidth="1"/>
    <col min="50" max="50" width="9.28125" style="0" customWidth="1"/>
    <col min="51" max="51" width="15.00390625" style="0" customWidth="1"/>
    <col min="52" max="52" width="9.28125" style="0" customWidth="1"/>
    <col min="53" max="53" width="14.8515625" style="0" customWidth="1"/>
    <col min="54" max="54" width="15.00390625" style="0" customWidth="1"/>
    <col min="55" max="55" width="14.28125" style="0" customWidth="1"/>
    <col min="56" max="56" width="13.7109375" style="0" customWidth="1"/>
    <col min="57" max="57" width="12.8515625" style="0" customWidth="1"/>
    <col min="58" max="58" width="10.7109375" style="0" customWidth="1"/>
    <col min="59" max="59" width="15.00390625" style="0" customWidth="1"/>
    <col min="60" max="60" width="10.7109375" style="0" customWidth="1"/>
    <col min="61" max="61" width="16.421875" style="0" customWidth="1"/>
    <col min="62" max="62" width="16.57421875" style="0" customWidth="1"/>
    <col min="63" max="63" width="15.7109375" style="0" customWidth="1"/>
    <col min="64" max="64" width="15.140625" style="0" customWidth="1"/>
    <col min="65" max="65" width="14.421875" style="0" customWidth="1"/>
    <col min="66" max="93" width="9.28125" style="0" bestFit="1" customWidth="1"/>
  </cols>
  <sheetData>
    <row r="1" spans="1:66" ht="12.75">
      <c r="A1" s="1" t="s">
        <v>99</v>
      </c>
      <c r="B1" s="1" t="s">
        <v>15</v>
      </c>
      <c r="C1" s="1" t="s">
        <v>16</v>
      </c>
      <c r="D1" s="1" t="s">
        <v>17</v>
      </c>
      <c r="E1" s="1" t="s">
        <v>100</v>
      </c>
      <c r="F1" s="1" t="s">
        <v>19</v>
      </c>
      <c r="G1" s="1" t="s">
        <v>20</v>
      </c>
      <c r="H1" s="1" t="s">
        <v>101</v>
      </c>
      <c r="I1" s="1" t="s">
        <v>102</v>
      </c>
      <c r="J1" s="1" t="s">
        <v>103</v>
      </c>
      <c r="K1" s="1" t="s">
        <v>104</v>
      </c>
      <c r="L1" s="1" t="s">
        <v>105</v>
      </c>
      <c r="M1" s="1" t="s">
        <v>106</v>
      </c>
      <c r="N1" s="1" t="s">
        <v>107</v>
      </c>
      <c r="O1" s="1" t="s">
        <v>108</v>
      </c>
      <c r="P1" s="1" t="s">
        <v>109</v>
      </c>
      <c r="Q1" s="1" t="s">
        <v>110</v>
      </c>
      <c r="R1" s="1" t="s">
        <v>111</v>
      </c>
      <c r="S1" s="1" t="s">
        <v>112</v>
      </c>
      <c r="T1" s="1" t="s">
        <v>113</v>
      </c>
      <c r="U1" s="1" t="s">
        <v>114</v>
      </c>
      <c r="V1" s="1" t="s">
        <v>115</v>
      </c>
      <c r="W1" s="1" t="s">
        <v>116</v>
      </c>
      <c r="X1" s="1" t="s">
        <v>117</v>
      </c>
      <c r="Y1" s="1" t="s">
        <v>118</v>
      </c>
      <c r="Z1" s="1" t="s">
        <v>39</v>
      </c>
      <c r="AA1" s="1" t="s">
        <v>119</v>
      </c>
      <c r="AB1" s="1" t="s">
        <v>120</v>
      </c>
      <c r="AC1" s="1" t="s">
        <v>121</v>
      </c>
      <c r="AD1" s="1" t="s">
        <v>122</v>
      </c>
      <c r="AE1" s="1" t="s">
        <v>123</v>
      </c>
      <c r="AF1" s="1" t="s">
        <v>124</v>
      </c>
      <c r="AG1" s="1" t="s">
        <v>125</v>
      </c>
      <c r="AH1" s="1" t="s">
        <v>126</v>
      </c>
      <c r="AI1" s="1" t="s">
        <v>127</v>
      </c>
      <c r="AJ1" s="1" t="s">
        <v>128</v>
      </c>
      <c r="AK1" s="1" t="s">
        <v>129</v>
      </c>
      <c r="AL1" s="1" t="s">
        <v>130</v>
      </c>
      <c r="AM1" s="1" t="s">
        <v>131</v>
      </c>
      <c r="AN1" s="1" t="s">
        <v>132</v>
      </c>
      <c r="AO1" s="1" t="s">
        <v>133</v>
      </c>
      <c r="AP1" s="1" t="s">
        <v>134</v>
      </c>
      <c r="AQ1" s="1" t="s">
        <v>135</v>
      </c>
      <c r="AR1" s="1" t="s">
        <v>136</v>
      </c>
      <c r="AS1" s="1" t="s">
        <v>137</v>
      </c>
      <c r="AT1" s="1" t="s">
        <v>138</v>
      </c>
      <c r="AU1" s="1" t="s">
        <v>139</v>
      </c>
      <c r="AV1" s="1" t="s">
        <v>140</v>
      </c>
      <c r="AW1" s="1" t="s">
        <v>141</v>
      </c>
      <c r="AX1" s="1" t="s">
        <v>142</v>
      </c>
      <c r="AY1" s="1" t="s">
        <v>143</v>
      </c>
      <c r="AZ1" s="1" t="s">
        <v>144</v>
      </c>
      <c r="BA1" s="1" t="s">
        <v>145</v>
      </c>
      <c r="BB1" s="1" t="s">
        <v>146</v>
      </c>
      <c r="BC1" s="1" t="s">
        <v>147</v>
      </c>
      <c r="BD1" s="1" t="s">
        <v>148</v>
      </c>
      <c r="BE1" s="1" t="s">
        <v>149</v>
      </c>
      <c r="BF1" s="1" t="s">
        <v>150</v>
      </c>
      <c r="BG1" s="1" t="s">
        <v>151</v>
      </c>
      <c r="BH1" s="1" t="s">
        <v>152</v>
      </c>
      <c r="BI1" s="1" t="s">
        <v>153</v>
      </c>
      <c r="BJ1" s="1" t="s">
        <v>154</v>
      </c>
      <c r="BK1" s="1" t="s">
        <v>155</v>
      </c>
      <c r="BL1" s="1" t="s">
        <v>156</v>
      </c>
      <c r="BM1" s="1" t="s">
        <v>157</v>
      </c>
      <c r="BN1" t="s">
        <v>227</v>
      </c>
    </row>
    <row r="2" spans="1:66" ht="12.75">
      <c r="A2">
        <v>0</v>
      </c>
      <c r="B2" s="4">
        <v>39356</v>
      </c>
      <c r="C2" s="4">
        <v>39386</v>
      </c>
      <c r="D2">
        <v>1673</v>
      </c>
      <c r="E2">
        <v>780.2570655999999</v>
      </c>
      <c r="F2">
        <v>1200.5364999999993</v>
      </c>
      <c r="G2">
        <v>0.7175950388523606</v>
      </c>
      <c r="H2">
        <v>716.2779438135086</v>
      </c>
      <c r="I2">
        <v>649.9236513008979</v>
      </c>
      <c r="K2" s="4">
        <v>39356</v>
      </c>
      <c r="L2">
        <v>499</v>
      </c>
      <c r="M2">
        <v>246.78479190000002</v>
      </c>
      <c r="N2">
        <v>250.9523</v>
      </c>
      <c r="O2">
        <v>0.5029104208416834</v>
      </c>
      <c r="P2">
        <v>1008.5450901803607</v>
      </c>
      <c r="Q2">
        <v>983.393226123052</v>
      </c>
      <c r="S2" s="4">
        <v>39356</v>
      </c>
      <c r="T2">
        <v>992</v>
      </c>
      <c r="U2">
        <v>482.50225430000006</v>
      </c>
      <c r="V2">
        <v>750.8265000000001</v>
      </c>
      <c r="W2">
        <v>0.756881552419355</v>
      </c>
      <c r="X2">
        <v>654.2288306451613</v>
      </c>
      <c r="Y2">
        <v>642.6281628312266</v>
      </c>
      <c r="AA2" s="4">
        <v>39356</v>
      </c>
      <c r="AB2">
        <v>182</v>
      </c>
      <c r="AC2">
        <v>50.9700194</v>
      </c>
      <c r="AD2">
        <v>198.75769999999994</v>
      </c>
      <c r="AE2">
        <v>1.0920752747252744</v>
      </c>
      <c r="AF2">
        <v>253.15384615384616</v>
      </c>
      <c r="AG2">
        <v>256.4429926488383</v>
      </c>
      <c r="AI2" s="4">
        <v>39356</v>
      </c>
      <c r="AJ2">
        <v>49</v>
      </c>
      <c r="AK2">
        <v>28.572361</v>
      </c>
      <c r="AL2">
        <v>16.3701</v>
      </c>
      <c r="AM2">
        <v>0.33408367346938783</v>
      </c>
      <c r="AN2">
        <v>1993.1632653061224</v>
      </c>
      <c r="AO2">
        <v>1745.3992950562304</v>
      </c>
      <c r="AQ2" s="4">
        <v>39356</v>
      </c>
      <c r="AR2">
        <v>450</v>
      </c>
      <c r="AS2">
        <v>218.21243090000002</v>
      </c>
      <c r="AT2">
        <v>234.58220000000006</v>
      </c>
      <c r="AU2">
        <v>0.5212937777777777</v>
      </c>
      <c r="AV2">
        <v>901.3311111111111</v>
      </c>
      <c r="AW2">
        <v>930.2173434301495</v>
      </c>
      <c r="AY2" s="4">
        <v>39356</v>
      </c>
      <c r="AZ2">
        <v>154</v>
      </c>
      <c r="BA2">
        <v>71.43181440000001</v>
      </c>
      <c r="BB2">
        <v>72.13540000000002</v>
      </c>
      <c r="BC2">
        <v>0.46841168831168845</v>
      </c>
      <c r="BD2">
        <v>955.3506493506494</v>
      </c>
      <c r="BE2">
        <v>990.246320114673</v>
      </c>
      <c r="BG2" s="4">
        <v>39356</v>
      </c>
      <c r="BH2">
        <v>838</v>
      </c>
      <c r="BI2">
        <v>411.0704399000001</v>
      </c>
      <c r="BJ2">
        <v>678.6910999999999</v>
      </c>
      <c r="BK2">
        <v>0.8098939140811456</v>
      </c>
      <c r="BL2">
        <v>598.8914081145584</v>
      </c>
      <c r="BM2">
        <v>605.6812000334173</v>
      </c>
      <c r="BN2" s="151">
        <v>24.8775</v>
      </c>
    </row>
    <row r="3" spans="1:66" ht="12.75">
      <c r="A3">
        <v>1</v>
      </c>
      <c r="B3" s="4">
        <v>39387</v>
      </c>
      <c r="C3" s="4">
        <v>39416</v>
      </c>
      <c r="D3">
        <v>1584</v>
      </c>
      <c r="E3">
        <v>21428.1270569159</v>
      </c>
      <c r="F3">
        <v>1202.6893</v>
      </c>
      <c r="G3">
        <v>0.759273547979798</v>
      </c>
      <c r="H3">
        <v>20113.5868812626</v>
      </c>
      <c r="I3">
        <v>17816.8435163728</v>
      </c>
      <c r="K3" s="4">
        <v>39387</v>
      </c>
      <c r="L3">
        <v>437</v>
      </c>
      <c r="M3">
        <v>4047.63715497985</v>
      </c>
      <c r="N3">
        <v>175.0166</v>
      </c>
      <c r="O3">
        <v>0.400495652173913</v>
      </c>
      <c r="P3">
        <v>26816.7359755149</v>
      </c>
      <c r="Q3">
        <v>23127.1613948611</v>
      </c>
      <c r="S3" s="4">
        <v>39387</v>
      </c>
      <c r="T3">
        <v>948</v>
      </c>
      <c r="U3">
        <v>16179.8622670863</v>
      </c>
      <c r="V3">
        <v>850.7763</v>
      </c>
      <c r="W3">
        <v>0.89744335443038</v>
      </c>
      <c r="X3">
        <v>19760.2751833545</v>
      </c>
      <c r="Y3">
        <v>19017.763267602</v>
      </c>
      <c r="AA3" s="4">
        <v>39387</v>
      </c>
      <c r="AB3">
        <v>199</v>
      </c>
      <c r="AC3">
        <v>1200.62763484974</v>
      </c>
      <c r="AD3">
        <v>176.8964</v>
      </c>
      <c r="AE3">
        <v>0.888926633165829</v>
      </c>
      <c r="AF3">
        <v>7076.7192201005</v>
      </c>
      <c r="AG3">
        <v>6787.1795856204</v>
      </c>
      <c r="AI3" s="4">
        <v>39387</v>
      </c>
      <c r="AJ3">
        <v>50</v>
      </c>
      <c r="AK3">
        <v>770.9374139568</v>
      </c>
      <c r="AL3">
        <v>16.9983</v>
      </c>
      <c r="AM3">
        <v>0.339966</v>
      </c>
      <c r="AN3">
        <v>48685.516628</v>
      </c>
      <c r="AO3">
        <v>45353.79502402</v>
      </c>
      <c r="AQ3" s="4">
        <v>39387</v>
      </c>
      <c r="AR3">
        <v>387</v>
      </c>
      <c r="AS3">
        <v>3276.69974102305</v>
      </c>
      <c r="AT3">
        <v>158.0183</v>
      </c>
      <c r="AU3">
        <v>0.408316020671835</v>
      </c>
      <c r="AV3">
        <v>23991.3121186046</v>
      </c>
      <c r="AW3">
        <v>20736.2042309217</v>
      </c>
      <c r="AY3" s="4">
        <v>39387</v>
      </c>
      <c r="AZ3">
        <v>182</v>
      </c>
      <c r="BA3">
        <v>3306.29503138295</v>
      </c>
      <c r="BB3">
        <v>108.0692</v>
      </c>
      <c r="BC3">
        <v>0.593786813186813</v>
      </c>
      <c r="BD3">
        <v>30603.5585950549</v>
      </c>
      <c r="BE3">
        <v>30594.2399072349</v>
      </c>
      <c r="BG3" s="4">
        <v>39387</v>
      </c>
      <c r="BH3">
        <v>766</v>
      </c>
      <c r="BI3">
        <v>12873.5672357034</v>
      </c>
      <c r="BJ3">
        <v>742.7071</v>
      </c>
      <c r="BK3">
        <v>0.969591514360313</v>
      </c>
      <c r="BL3">
        <v>17183.9336938903</v>
      </c>
      <c r="BM3">
        <v>17333.303041944</v>
      </c>
      <c r="BN3" s="151">
        <v>24.460952380952385</v>
      </c>
    </row>
    <row r="4" spans="1:66" ht="12.75">
      <c r="A4">
        <v>2</v>
      </c>
      <c r="B4" s="4">
        <v>39417</v>
      </c>
      <c r="C4" s="4">
        <v>39447</v>
      </c>
      <c r="D4">
        <v>1560</v>
      </c>
      <c r="E4">
        <v>20087.246044972</v>
      </c>
      <c r="F4">
        <v>1103.6637</v>
      </c>
      <c r="G4">
        <v>0.707476730769231</v>
      </c>
      <c r="H4">
        <v>20674.1171378846</v>
      </c>
      <c r="I4">
        <v>18200.5134761359</v>
      </c>
      <c r="K4" s="4">
        <v>39417</v>
      </c>
      <c r="L4">
        <v>431</v>
      </c>
      <c r="M4">
        <v>3638.36879125955</v>
      </c>
      <c r="N4">
        <v>149.0098</v>
      </c>
      <c r="O4">
        <v>0.345730394431555</v>
      </c>
      <c r="P4">
        <v>28176.5570531323</v>
      </c>
      <c r="Q4">
        <v>24416.9765428821</v>
      </c>
      <c r="S4" s="4">
        <v>39417</v>
      </c>
      <c r="T4">
        <v>942</v>
      </c>
      <c r="U4">
        <v>15349.3470436768</v>
      </c>
      <c r="V4">
        <v>784.632500000001</v>
      </c>
      <c r="W4">
        <v>0.832943205944799</v>
      </c>
      <c r="X4">
        <v>20051.1420143312</v>
      </c>
      <c r="Y4">
        <v>19562.4665606852</v>
      </c>
      <c r="AA4" s="4">
        <v>39417</v>
      </c>
      <c r="AB4">
        <v>187</v>
      </c>
      <c r="AC4">
        <v>1099.5302100356</v>
      </c>
      <c r="AD4">
        <v>170.0214</v>
      </c>
      <c r="AE4">
        <v>0.909205347593583</v>
      </c>
      <c r="AF4">
        <v>6520.59287540107</v>
      </c>
      <c r="AG4">
        <v>6467.0106823941</v>
      </c>
      <c r="AI4" s="4">
        <v>39417</v>
      </c>
      <c r="AJ4">
        <v>49</v>
      </c>
      <c r="AK4">
        <v>741.44679271362</v>
      </c>
      <c r="AL4">
        <v>15.9349</v>
      </c>
      <c r="AM4">
        <v>0.325202040816327</v>
      </c>
      <c r="AN4">
        <v>56766.3269693878</v>
      </c>
      <c r="AO4">
        <v>46529.7424341301</v>
      </c>
      <c r="AQ4" s="4">
        <v>39417</v>
      </c>
      <c r="AR4">
        <v>382</v>
      </c>
      <c r="AS4">
        <v>2896.92199854593</v>
      </c>
      <c r="AT4">
        <v>133.0749</v>
      </c>
      <c r="AU4">
        <v>0.348363612565445</v>
      </c>
      <c r="AV4">
        <v>24509.2829015707</v>
      </c>
      <c r="AW4">
        <v>21769.108964545</v>
      </c>
      <c r="AY4" s="4">
        <v>39417</v>
      </c>
      <c r="AZ4">
        <v>183</v>
      </c>
      <c r="BA4">
        <v>3076.65782740107</v>
      </c>
      <c r="BB4">
        <v>98.6955</v>
      </c>
      <c r="BC4">
        <v>0.539319672131148</v>
      </c>
      <c r="BD4">
        <v>30211.0776322404</v>
      </c>
      <c r="BE4">
        <v>31173.2330997975</v>
      </c>
      <c r="BG4" s="4">
        <v>39417</v>
      </c>
      <c r="BH4">
        <v>759</v>
      </c>
      <c r="BI4">
        <v>12272.6892162758</v>
      </c>
      <c r="BJ4">
        <v>685.937</v>
      </c>
      <c r="BK4">
        <v>0.903737812911726</v>
      </c>
      <c r="BL4">
        <v>17601.5132685112</v>
      </c>
      <c r="BM4">
        <v>17891.8606464963</v>
      </c>
      <c r="BN4" s="151">
        <v>24.569090909090907</v>
      </c>
    </row>
    <row r="5" spans="1:66" ht="12.75">
      <c r="A5">
        <v>3</v>
      </c>
      <c r="B5" s="4">
        <v>39448</v>
      </c>
      <c r="C5" s="4">
        <v>39478</v>
      </c>
      <c r="D5">
        <v>1475</v>
      </c>
      <c r="E5">
        <v>19243.5382793783</v>
      </c>
      <c r="F5">
        <v>956.6635</v>
      </c>
      <c r="G5">
        <v>0.648585423728814</v>
      </c>
      <c r="H5">
        <v>21536.3784726102</v>
      </c>
      <c r="I5">
        <v>20115.263391337</v>
      </c>
      <c r="K5" s="4">
        <v>39448</v>
      </c>
      <c r="L5">
        <v>428</v>
      </c>
      <c r="M5">
        <v>5434.32626956591</v>
      </c>
      <c r="N5">
        <v>202.3545</v>
      </c>
      <c r="O5">
        <v>0.472790887850467</v>
      </c>
      <c r="P5">
        <v>28385.2629042056</v>
      </c>
      <c r="Q5">
        <v>26855.4752652692</v>
      </c>
      <c r="S5" s="4">
        <v>39448</v>
      </c>
      <c r="T5">
        <v>886</v>
      </c>
      <c r="U5">
        <v>12838.3574065006</v>
      </c>
      <c r="V5">
        <v>620.7377</v>
      </c>
      <c r="W5">
        <v>0.700606884875847</v>
      </c>
      <c r="X5">
        <v>20847.9281439052</v>
      </c>
      <c r="Y5">
        <v>20682.4193318701</v>
      </c>
      <c r="AA5" s="4">
        <v>39448</v>
      </c>
      <c r="AB5">
        <v>161</v>
      </c>
      <c r="AC5">
        <v>970.85460331184</v>
      </c>
      <c r="AD5">
        <v>133.5713</v>
      </c>
      <c r="AE5">
        <v>0.829635403726708</v>
      </c>
      <c r="AF5">
        <v>7118.02104720497</v>
      </c>
      <c r="AG5">
        <v>7268.43718157898</v>
      </c>
      <c r="AI5" s="4">
        <v>39448</v>
      </c>
      <c r="AJ5">
        <v>49</v>
      </c>
      <c r="AK5">
        <v>763.46452842645</v>
      </c>
      <c r="AL5">
        <v>17.1986</v>
      </c>
      <c r="AM5">
        <v>0.350991836734694</v>
      </c>
      <c r="AN5">
        <v>54293.9920081633</v>
      </c>
      <c r="AO5">
        <v>44391.085810848</v>
      </c>
      <c r="AQ5" s="4">
        <v>39448</v>
      </c>
      <c r="AR5">
        <v>379</v>
      </c>
      <c r="AS5">
        <v>4670.86174113946</v>
      </c>
      <c r="AT5">
        <v>185.1559</v>
      </c>
      <c r="AU5">
        <v>0.488537994722955</v>
      </c>
      <c r="AV5">
        <v>25035.5855266491</v>
      </c>
      <c r="AW5">
        <v>25226.6427434365</v>
      </c>
      <c r="AY5" s="4">
        <v>39448</v>
      </c>
      <c r="AZ5">
        <v>170</v>
      </c>
      <c r="BA5">
        <v>2930.92779202669</v>
      </c>
      <c r="BB5">
        <v>86.0349</v>
      </c>
      <c r="BC5">
        <v>0.506087647058823</v>
      </c>
      <c r="BD5">
        <v>31770.7715888235</v>
      </c>
      <c r="BE5">
        <v>34066.7309664647</v>
      </c>
      <c r="BG5" s="4">
        <v>39448</v>
      </c>
      <c r="BH5">
        <v>716</v>
      </c>
      <c r="BI5">
        <v>9907.42961447387</v>
      </c>
      <c r="BJ5">
        <v>534.702800000001</v>
      </c>
      <c r="BK5">
        <v>0.746791620111732</v>
      </c>
      <c r="BL5">
        <v>18254.5155941341</v>
      </c>
      <c r="BM5">
        <v>18528.8530646817</v>
      </c>
      <c r="BN5" s="152">
        <v>24.494375</v>
      </c>
    </row>
    <row r="6" spans="1:66" ht="12.75">
      <c r="A6">
        <v>4</v>
      </c>
      <c r="B6" s="4">
        <v>39479</v>
      </c>
      <c r="C6" s="4">
        <v>39507</v>
      </c>
      <c r="D6">
        <v>1697</v>
      </c>
      <c r="E6">
        <v>22476.2603783905</v>
      </c>
      <c r="F6">
        <v>1126.4243</v>
      </c>
      <c r="G6">
        <v>0.663773895109016</v>
      </c>
      <c r="H6">
        <v>22361.1832999411</v>
      </c>
      <c r="I6">
        <v>19953.6359242166</v>
      </c>
      <c r="K6" s="4">
        <v>39479</v>
      </c>
      <c r="L6">
        <v>467</v>
      </c>
      <c r="M6">
        <v>4829.36395510075</v>
      </c>
      <c r="N6">
        <v>175.9797</v>
      </c>
      <c r="O6">
        <v>0.376830192719486</v>
      </c>
      <c r="P6">
        <v>30507.5237663811</v>
      </c>
      <c r="Q6">
        <v>27442.7331965036</v>
      </c>
      <c r="S6" s="4">
        <v>39479</v>
      </c>
      <c r="T6">
        <v>1050</v>
      </c>
      <c r="U6">
        <v>16604.8700466905</v>
      </c>
      <c r="V6">
        <v>792.001</v>
      </c>
      <c r="W6">
        <v>0.754286666666667</v>
      </c>
      <c r="X6">
        <v>21399.8009148571</v>
      </c>
      <c r="Y6">
        <v>20965.7185365808</v>
      </c>
      <c r="AA6" s="4">
        <v>39479</v>
      </c>
      <c r="AB6">
        <v>180</v>
      </c>
      <c r="AC6">
        <v>1042.0263765993</v>
      </c>
      <c r="AD6">
        <v>158.4436</v>
      </c>
      <c r="AE6">
        <v>0.880242222222222</v>
      </c>
      <c r="AF6">
        <v>6834.01944722222</v>
      </c>
      <c r="AG6">
        <v>6576.63911069491</v>
      </c>
      <c r="AI6" s="4">
        <v>39479</v>
      </c>
      <c r="AJ6">
        <v>68</v>
      </c>
      <c r="AK6">
        <v>1229.8512292817</v>
      </c>
      <c r="AL6">
        <v>19.5209</v>
      </c>
      <c r="AM6">
        <v>0.287072058823529</v>
      </c>
      <c r="AN6">
        <v>61377.7023955882</v>
      </c>
      <c r="AO6">
        <v>63001.7688365649</v>
      </c>
      <c r="AQ6" s="4">
        <v>39479</v>
      </c>
      <c r="AR6">
        <v>399</v>
      </c>
      <c r="AS6">
        <v>3599.51272581905</v>
      </c>
      <c r="AT6">
        <v>156.4588</v>
      </c>
      <c r="AU6">
        <v>0.392127318295739</v>
      </c>
      <c r="AV6">
        <v>25246.4406917293</v>
      </c>
      <c r="AW6">
        <v>23006.137883066</v>
      </c>
      <c r="AY6" s="4">
        <v>39479</v>
      </c>
      <c r="AZ6">
        <v>224</v>
      </c>
      <c r="BA6">
        <v>3861.27673467841</v>
      </c>
      <c r="BB6">
        <v>121.4273</v>
      </c>
      <c r="BC6">
        <v>0.542086160714286</v>
      </c>
      <c r="BD6">
        <v>31472.3712392857</v>
      </c>
      <c r="BE6">
        <v>31799.082534804</v>
      </c>
      <c r="BG6" s="4">
        <v>39479</v>
      </c>
      <c r="BH6">
        <v>826</v>
      </c>
      <c r="BI6">
        <v>12743.5933120121</v>
      </c>
      <c r="BJ6">
        <v>670.5737</v>
      </c>
      <c r="BK6">
        <v>0.811832566585956</v>
      </c>
      <c r="BL6">
        <v>18668.2564200969</v>
      </c>
      <c r="BM6">
        <v>19004.015982154</v>
      </c>
      <c r="BN6" s="151">
        <v>24.544210526315783</v>
      </c>
    </row>
    <row r="7" spans="1:66" ht="12.75">
      <c r="A7">
        <v>5</v>
      </c>
      <c r="B7" s="4">
        <v>39508</v>
      </c>
      <c r="C7" s="4">
        <v>39538</v>
      </c>
      <c r="D7">
        <v>1780</v>
      </c>
      <c r="E7">
        <v>22556.6214994803</v>
      </c>
      <c r="F7">
        <v>1137.0919</v>
      </c>
      <c r="G7">
        <v>0.638815674157304</v>
      </c>
      <c r="H7">
        <v>22747.0627887641</v>
      </c>
      <c r="I7">
        <v>19837.1138687034</v>
      </c>
      <c r="K7" s="4">
        <v>39508</v>
      </c>
      <c r="L7">
        <v>529</v>
      </c>
      <c r="M7">
        <v>6867.66996148851</v>
      </c>
      <c r="N7">
        <v>234.9303</v>
      </c>
      <c r="O7">
        <v>0.444102646502836</v>
      </c>
      <c r="P7">
        <v>30454.1045404537</v>
      </c>
      <c r="Q7">
        <v>29232.797819134</v>
      </c>
      <c r="S7" s="4">
        <v>39508</v>
      </c>
      <c r="T7">
        <v>1057</v>
      </c>
      <c r="U7">
        <v>14358.323307835</v>
      </c>
      <c r="V7">
        <v>701.696199999999</v>
      </c>
      <c r="W7">
        <v>0.663856385998107</v>
      </c>
      <c r="X7">
        <v>21767.8893859981</v>
      </c>
      <c r="Y7">
        <v>20462.3073458784</v>
      </c>
      <c r="AA7" s="4">
        <v>39508</v>
      </c>
      <c r="AB7">
        <v>194</v>
      </c>
      <c r="AC7">
        <v>1330.6282301569</v>
      </c>
      <c r="AD7">
        <v>200.4654</v>
      </c>
      <c r="AE7">
        <v>1.03332680412371</v>
      </c>
      <c r="AF7">
        <v>7066.45041804124</v>
      </c>
      <c r="AG7">
        <v>6637.69523397504</v>
      </c>
      <c r="AI7" s="4">
        <v>39508</v>
      </c>
      <c r="AJ7">
        <v>69</v>
      </c>
      <c r="AK7">
        <v>1131.99797994635</v>
      </c>
      <c r="AL7">
        <v>19.7864</v>
      </c>
      <c r="AM7">
        <v>0.286759420289855</v>
      </c>
      <c r="AN7">
        <v>56567.9984014493</v>
      </c>
      <c r="AO7">
        <v>57210.9115324844</v>
      </c>
      <c r="AQ7" s="4">
        <v>39508</v>
      </c>
      <c r="AR7">
        <v>460</v>
      </c>
      <c r="AS7">
        <v>5735.67198154215</v>
      </c>
      <c r="AT7">
        <v>215.1439</v>
      </c>
      <c r="AU7">
        <v>0.467704130434783</v>
      </c>
      <c r="AV7">
        <v>26537.0204613044</v>
      </c>
      <c r="AW7">
        <v>26659.7007005179</v>
      </c>
      <c r="AY7" s="4">
        <v>39508</v>
      </c>
      <c r="AZ7">
        <v>215</v>
      </c>
      <c r="BA7">
        <v>3179.07436778535</v>
      </c>
      <c r="BB7">
        <v>105.0839</v>
      </c>
      <c r="BC7">
        <v>0.488762325581395</v>
      </c>
      <c r="BD7">
        <v>31484.082032093</v>
      </c>
      <c r="BE7">
        <v>30252.7253726342</v>
      </c>
      <c r="BG7" s="4">
        <v>39508</v>
      </c>
      <c r="BH7">
        <v>842</v>
      </c>
      <c r="BI7">
        <v>11179.2489400496</v>
      </c>
      <c r="BJ7">
        <v>596.6123</v>
      </c>
      <c r="BK7">
        <v>0.70856567695962</v>
      </c>
      <c r="BL7">
        <v>19286.9138290974</v>
      </c>
      <c r="BM7">
        <v>18737.8787531695</v>
      </c>
      <c r="BN7" s="151">
        <v>23.706470588235288</v>
      </c>
    </row>
    <row r="8" spans="1:66" ht="12.75">
      <c r="A8">
        <v>6</v>
      </c>
      <c r="B8" s="4">
        <v>39539</v>
      </c>
      <c r="C8" s="4">
        <v>39568</v>
      </c>
      <c r="D8">
        <v>1875</v>
      </c>
      <c r="E8">
        <v>29161.1036287547</v>
      </c>
      <c r="F8">
        <v>1374.8624</v>
      </c>
      <c r="G8">
        <v>0.733259946666667</v>
      </c>
      <c r="H8">
        <v>24426.2434795947</v>
      </c>
      <c r="I8">
        <v>21210.1979287198</v>
      </c>
      <c r="K8" s="4">
        <v>39539</v>
      </c>
      <c r="L8">
        <v>576</v>
      </c>
      <c r="M8">
        <v>8010.53879474269</v>
      </c>
      <c r="N8">
        <v>250.6613</v>
      </c>
      <c r="O8">
        <v>0.435175868055556</v>
      </c>
      <c r="P8">
        <v>32251.1307173611</v>
      </c>
      <c r="Q8">
        <v>31957.6208802184</v>
      </c>
      <c r="S8" s="4">
        <v>39539</v>
      </c>
      <c r="T8">
        <v>1122</v>
      </c>
      <c r="U8">
        <v>19955.8480260475</v>
      </c>
      <c r="V8">
        <v>920.2702</v>
      </c>
      <c r="W8">
        <v>0.820205169340463</v>
      </c>
      <c r="X8">
        <v>23179.7465102852</v>
      </c>
      <c r="Y8">
        <v>21684.7704359518</v>
      </c>
      <c r="AA8" s="4">
        <v>39539</v>
      </c>
      <c r="AB8">
        <v>177</v>
      </c>
      <c r="AC8">
        <v>1194.71680796461</v>
      </c>
      <c r="AD8">
        <v>203.9309</v>
      </c>
      <c r="AE8">
        <v>1.15215197740113</v>
      </c>
      <c r="AF8">
        <v>6863.72681638418</v>
      </c>
      <c r="AG8">
        <v>5858.43934374148</v>
      </c>
      <c r="AI8" s="4">
        <v>39539</v>
      </c>
      <c r="AJ8">
        <v>91</v>
      </c>
      <c r="AK8">
        <v>2899.01008116619</v>
      </c>
      <c r="AL8">
        <v>45.9034</v>
      </c>
      <c r="AM8">
        <v>0.504432967032967</v>
      </c>
      <c r="AN8">
        <v>59839.0484538461</v>
      </c>
      <c r="AO8">
        <v>63154.5829103332</v>
      </c>
      <c r="AQ8" s="4">
        <v>39539</v>
      </c>
      <c r="AR8">
        <v>485</v>
      </c>
      <c r="AS8">
        <v>5111.5287135765</v>
      </c>
      <c r="AT8">
        <v>204.7579</v>
      </c>
      <c r="AU8">
        <v>0.422181237113402</v>
      </c>
      <c r="AV8">
        <v>27074.840997732</v>
      </c>
      <c r="AW8">
        <v>24963.7680088363</v>
      </c>
      <c r="AY8" s="4">
        <v>39539</v>
      </c>
      <c r="AZ8">
        <v>235</v>
      </c>
      <c r="BA8">
        <v>4619.14339276399</v>
      </c>
      <c r="BB8">
        <v>139.6616</v>
      </c>
      <c r="BC8">
        <v>0.594304680851064</v>
      </c>
      <c r="BD8">
        <v>33777.2682446808</v>
      </c>
      <c r="BE8">
        <v>33073.8255380433</v>
      </c>
      <c r="BG8" s="4">
        <v>39539</v>
      </c>
      <c r="BH8">
        <v>887</v>
      </c>
      <c r="BI8">
        <v>15336.7046332835</v>
      </c>
      <c r="BJ8">
        <v>780.608600000001</v>
      </c>
      <c r="BK8">
        <v>0.880054791431792</v>
      </c>
      <c r="BL8">
        <v>20372.0603687035</v>
      </c>
      <c r="BM8">
        <v>19647.112052421</v>
      </c>
      <c r="BN8" s="151">
        <v>23.50818181818182</v>
      </c>
    </row>
    <row r="9" spans="1:66" ht="12.75">
      <c r="A9">
        <v>7</v>
      </c>
      <c r="B9" s="4">
        <v>39569</v>
      </c>
      <c r="C9" s="4">
        <v>39599</v>
      </c>
      <c r="D9">
        <v>1699</v>
      </c>
      <c r="E9">
        <v>23804.2147364156</v>
      </c>
      <c r="F9">
        <v>1088.064</v>
      </c>
      <c r="G9">
        <v>0.640414361389052</v>
      </c>
      <c r="H9">
        <v>24004.928336704</v>
      </c>
      <c r="I9">
        <v>21877.5869217395</v>
      </c>
      <c r="K9" s="4">
        <v>39569</v>
      </c>
      <c r="L9">
        <v>501</v>
      </c>
      <c r="M9">
        <v>7203.00735147816</v>
      </c>
      <c r="N9">
        <v>210.5224</v>
      </c>
      <c r="O9">
        <v>0.420204391217565</v>
      </c>
      <c r="P9">
        <v>32329.6549884232</v>
      </c>
      <c r="Q9">
        <v>34214.9213170577</v>
      </c>
      <c r="S9" s="4">
        <v>39569</v>
      </c>
      <c r="T9">
        <v>1015</v>
      </c>
      <c r="U9">
        <v>15533.3429189424</v>
      </c>
      <c r="V9">
        <v>715.3422</v>
      </c>
      <c r="W9">
        <v>0.704770640394089</v>
      </c>
      <c r="X9">
        <v>22963.5200572019</v>
      </c>
      <c r="Y9">
        <v>21714.5625114</v>
      </c>
      <c r="AA9" s="4">
        <v>39569</v>
      </c>
      <c r="AB9">
        <v>183</v>
      </c>
      <c r="AC9">
        <v>1067.86446599503</v>
      </c>
      <c r="AD9">
        <v>162.1994</v>
      </c>
      <c r="AE9">
        <v>0.886335519125683</v>
      </c>
      <c r="AF9">
        <v>6990.4002010929</v>
      </c>
      <c r="AG9">
        <v>6583.65238092761</v>
      </c>
      <c r="AI9" s="4">
        <v>39569</v>
      </c>
      <c r="AJ9">
        <v>68</v>
      </c>
      <c r="AK9">
        <v>2670.04417485492</v>
      </c>
      <c r="AL9">
        <v>30.2827</v>
      </c>
      <c r="AM9">
        <v>0.445333823529412</v>
      </c>
      <c r="AN9">
        <v>68381.4841426471</v>
      </c>
      <c r="AO9">
        <v>88170.6114334231</v>
      </c>
      <c r="AQ9" s="4">
        <v>39569</v>
      </c>
      <c r="AR9">
        <v>433</v>
      </c>
      <c r="AS9">
        <v>4532.96317662323</v>
      </c>
      <c r="AT9">
        <v>180.2397</v>
      </c>
      <c r="AU9">
        <v>0.416257967667437</v>
      </c>
      <c r="AV9">
        <v>26667.9358602772</v>
      </c>
      <c r="AW9">
        <v>25149.6378246481</v>
      </c>
      <c r="AY9" s="4">
        <v>39569</v>
      </c>
      <c r="AZ9">
        <v>197</v>
      </c>
      <c r="BA9">
        <v>3648.60983208255</v>
      </c>
      <c r="BB9">
        <v>105.7946</v>
      </c>
      <c r="BC9">
        <v>0.537028426395939</v>
      </c>
      <c r="BD9">
        <v>34764.1881883249</v>
      </c>
      <c r="BE9">
        <v>34487.6754776005</v>
      </c>
      <c r="BG9" s="4">
        <v>39569</v>
      </c>
      <c r="BH9">
        <v>818</v>
      </c>
      <c r="BI9">
        <v>11884.7330868599</v>
      </c>
      <c r="BJ9">
        <v>609.547599999999</v>
      </c>
      <c r="BK9">
        <v>0.745168215158924</v>
      </c>
      <c r="BL9">
        <v>20121.5498593643</v>
      </c>
      <c r="BM9">
        <v>19497.6292037896</v>
      </c>
      <c r="BN9" s="151">
        <v>23.71428571428572</v>
      </c>
    </row>
    <row r="10" spans="1:66" ht="12.75">
      <c r="A10">
        <v>8</v>
      </c>
      <c r="B10" s="4">
        <v>39600</v>
      </c>
      <c r="C10" s="4">
        <v>39629</v>
      </c>
      <c r="D10">
        <v>1861</v>
      </c>
      <c r="E10">
        <v>26904.3761849729</v>
      </c>
      <c r="F10">
        <v>1156.9739</v>
      </c>
      <c r="G10">
        <v>0.621694734013971</v>
      </c>
      <c r="H10">
        <v>24172.9692095111</v>
      </c>
      <c r="I10">
        <v>23254.0908528472</v>
      </c>
      <c r="K10" s="4">
        <v>39600</v>
      </c>
      <c r="L10">
        <v>528</v>
      </c>
      <c r="M10">
        <v>8476.70423070717</v>
      </c>
      <c r="N10">
        <v>241.9119</v>
      </c>
      <c r="O10">
        <v>0.458166477272727</v>
      </c>
      <c r="P10">
        <v>32680.4006166667</v>
      </c>
      <c r="Q10">
        <v>35040.4598976205</v>
      </c>
      <c r="S10" s="4">
        <v>39600</v>
      </c>
      <c r="T10">
        <v>1146</v>
      </c>
      <c r="U10">
        <v>17277.9505674499</v>
      </c>
      <c r="V10">
        <v>755.1261</v>
      </c>
      <c r="W10">
        <v>0.65892329842932</v>
      </c>
      <c r="X10">
        <v>22997.8192138743</v>
      </c>
      <c r="Y10">
        <v>22880.8811766007</v>
      </c>
      <c r="AA10" s="4">
        <v>39600</v>
      </c>
      <c r="AB10">
        <v>187</v>
      </c>
      <c r="AC10">
        <v>1149.7213868158</v>
      </c>
      <c r="AD10">
        <v>159.9359</v>
      </c>
      <c r="AE10">
        <v>0.855272192513369</v>
      </c>
      <c r="AF10">
        <v>7353.70777647058</v>
      </c>
      <c r="AG10">
        <v>7188.63861594426</v>
      </c>
      <c r="AI10" s="4">
        <v>39600</v>
      </c>
      <c r="AJ10">
        <v>84</v>
      </c>
      <c r="AK10">
        <v>2509.5132592108</v>
      </c>
      <c r="AL10">
        <v>36.998</v>
      </c>
      <c r="AM10">
        <v>0.440452380952381</v>
      </c>
      <c r="AN10">
        <v>61272.0269226191</v>
      </c>
      <c r="AO10">
        <v>67828.3490786204</v>
      </c>
      <c r="AQ10" s="4">
        <v>39600</v>
      </c>
      <c r="AR10">
        <v>444</v>
      </c>
      <c r="AS10">
        <v>5967.19097149637</v>
      </c>
      <c r="AT10">
        <v>204.9139</v>
      </c>
      <c r="AU10">
        <v>0.461517792792793</v>
      </c>
      <c r="AV10">
        <v>27271.1740182432</v>
      </c>
      <c r="AW10">
        <v>29120.4792427276</v>
      </c>
      <c r="AY10" s="4">
        <v>39600</v>
      </c>
      <c r="AZ10">
        <v>260</v>
      </c>
      <c r="BA10">
        <v>4295.94639761638</v>
      </c>
      <c r="BB10">
        <v>124.9065</v>
      </c>
      <c r="BC10">
        <v>0.480409615384615</v>
      </c>
      <c r="BD10">
        <v>33226.3152561539</v>
      </c>
      <c r="BE10">
        <v>34393.2973673618</v>
      </c>
      <c r="BG10" s="4">
        <v>39600</v>
      </c>
      <c r="BH10">
        <v>886</v>
      </c>
      <c r="BI10">
        <v>12982.0041698336</v>
      </c>
      <c r="BJ10">
        <v>630.2196</v>
      </c>
      <c r="BK10">
        <v>0.711308803611738</v>
      </c>
      <c r="BL10">
        <v>19996.2289531603</v>
      </c>
      <c r="BM10">
        <v>20599.1755410869</v>
      </c>
      <c r="BN10" s="151">
        <v>23.638947368421054</v>
      </c>
    </row>
    <row r="11" spans="1:66" ht="12.75">
      <c r="A11">
        <v>9</v>
      </c>
      <c r="B11" s="4">
        <v>39630</v>
      </c>
      <c r="C11" s="4">
        <v>39660</v>
      </c>
      <c r="D11">
        <v>1700</v>
      </c>
      <c r="E11">
        <v>20666.5330424316</v>
      </c>
      <c r="F11">
        <v>971.8332</v>
      </c>
      <c r="G11">
        <v>0.571666588235294</v>
      </c>
      <c r="H11">
        <v>24379.4327759412</v>
      </c>
      <c r="I11">
        <v>21265.5145373008</v>
      </c>
      <c r="K11" s="4">
        <v>39630</v>
      </c>
      <c r="L11">
        <v>507</v>
      </c>
      <c r="M11">
        <v>5637.80376428683</v>
      </c>
      <c r="N11">
        <v>195.0222</v>
      </c>
      <c r="O11">
        <v>0.384659171597633</v>
      </c>
      <c r="P11">
        <v>32112.0677209073</v>
      </c>
      <c r="Q11">
        <v>28908.5230516671</v>
      </c>
      <c r="S11" s="4">
        <v>39630</v>
      </c>
      <c r="T11">
        <v>1035</v>
      </c>
      <c r="U11">
        <v>13809.999759623</v>
      </c>
      <c r="V11">
        <v>593.0282</v>
      </c>
      <c r="W11">
        <v>0.572974106280193</v>
      </c>
      <c r="X11">
        <v>23263.1817512077</v>
      </c>
      <c r="Y11">
        <v>23287.2564232578</v>
      </c>
      <c r="AA11" s="4">
        <v>39630</v>
      </c>
      <c r="AB11">
        <v>158</v>
      </c>
      <c r="AC11">
        <v>1218.72951852179</v>
      </c>
      <c r="AD11">
        <v>183.7828</v>
      </c>
      <c r="AE11">
        <v>1.16318227848101</v>
      </c>
      <c r="AF11">
        <v>6878.63463354431</v>
      </c>
      <c r="AG11">
        <v>6631.35787746073</v>
      </c>
      <c r="AI11" s="4">
        <v>39630</v>
      </c>
      <c r="AJ11">
        <v>88</v>
      </c>
      <c r="AK11">
        <v>1582.4881360757</v>
      </c>
      <c r="AL11">
        <v>27.5463</v>
      </c>
      <c r="AM11">
        <v>0.313026136363636</v>
      </c>
      <c r="AN11">
        <v>60298.2031318182</v>
      </c>
      <c r="AO11">
        <v>57448.3010812958</v>
      </c>
      <c r="AQ11" s="4">
        <v>39630</v>
      </c>
      <c r="AR11">
        <v>419</v>
      </c>
      <c r="AS11">
        <v>4055.31562821113</v>
      </c>
      <c r="AT11">
        <v>167.4759</v>
      </c>
      <c r="AU11">
        <v>0.399703818615752</v>
      </c>
      <c r="AV11">
        <v>26192.3065844869</v>
      </c>
      <c r="AW11">
        <v>24214.3235427374</v>
      </c>
      <c r="AY11" s="4">
        <v>39630</v>
      </c>
      <c r="AZ11">
        <v>236</v>
      </c>
      <c r="BA11">
        <v>4300.1144674203</v>
      </c>
      <c r="BB11">
        <v>125.1727</v>
      </c>
      <c r="BC11">
        <v>0.530392796610169</v>
      </c>
      <c r="BD11">
        <v>33832.5598338983</v>
      </c>
      <c r="BE11">
        <v>34353.4530086856</v>
      </c>
      <c r="BG11" s="4">
        <v>39630</v>
      </c>
      <c r="BH11">
        <v>799</v>
      </c>
      <c r="BI11">
        <v>9509.8852922027</v>
      </c>
      <c r="BJ11">
        <v>467.8555</v>
      </c>
      <c r="BK11">
        <v>0.585551314142678</v>
      </c>
      <c r="BL11">
        <v>20141.3128807259</v>
      </c>
      <c r="BM11">
        <v>20326.5437559304</v>
      </c>
      <c r="BN11" s="151">
        <v>23.353181818181824</v>
      </c>
    </row>
    <row r="12" spans="1:66" ht="12.75">
      <c r="A12">
        <v>10</v>
      </c>
      <c r="B12" s="4">
        <v>39661</v>
      </c>
      <c r="C12" s="4">
        <v>39691</v>
      </c>
      <c r="D12">
        <v>1584</v>
      </c>
      <c r="E12">
        <v>21971.6450989131</v>
      </c>
      <c r="F12">
        <v>1059.392</v>
      </c>
      <c r="G12">
        <v>0.66880808080808</v>
      </c>
      <c r="H12">
        <v>24210.7267571338</v>
      </c>
      <c r="I12">
        <v>20739.8631468929</v>
      </c>
      <c r="K12" s="4">
        <v>39661</v>
      </c>
      <c r="L12">
        <v>444</v>
      </c>
      <c r="M12">
        <v>4941.85720902246</v>
      </c>
      <c r="N12">
        <v>175.3782</v>
      </c>
      <c r="O12">
        <v>0.394995945945946</v>
      </c>
      <c r="P12">
        <v>31913.9697691442</v>
      </c>
      <c r="Q12">
        <v>28178.286748424</v>
      </c>
      <c r="S12" s="4">
        <v>39661</v>
      </c>
      <c r="T12">
        <v>991</v>
      </c>
      <c r="U12">
        <v>15981.8644051107</v>
      </c>
      <c r="V12">
        <v>736.1102</v>
      </c>
      <c r="W12">
        <v>0.742795358224016</v>
      </c>
      <c r="X12">
        <v>23257.1412364279</v>
      </c>
      <c r="Y12">
        <v>21711.2388948158</v>
      </c>
      <c r="AA12" s="4">
        <v>39661</v>
      </c>
      <c r="AB12">
        <v>149</v>
      </c>
      <c r="AC12">
        <v>1047.92348478</v>
      </c>
      <c r="AD12">
        <v>147.9036</v>
      </c>
      <c r="AE12">
        <v>0.992641610738255</v>
      </c>
      <c r="AF12">
        <v>7598.40027181208</v>
      </c>
      <c r="AG12">
        <v>7085.17902728534</v>
      </c>
      <c r="AI12" s="4">
        <v>39661</v>
      </c>
      <c r="AJ12">
        <v>58</v>
      </c>
      <c r="AK12">
        <v>956.5942327549</v>
      </c>
      <c r="AL12">
        <v>14.4757</v>
      </c>
      <c r="AM12">
        <v>0.249581034482759</v>
      </c>
      <c r="AN12">
        <v>62476.2495482759</v>
      </c>
      <c r="AO12">
        <v>66082.7616457166</v>
      </c>
      <c r="AQ12" s="4">
        <v>39661</v>
      </c>
      <c r="AR12">
        <v>386</v>
      </c>
      <c r="AS12">
        <v>3985.26297626756</v>
      </c>
      <c r="AT12">
        <v>160.9025</v>
      </c>
      <c r="AU12">
        <v>0.41684585492228</v>
      </c>
      <c r="AV12">
        <v>27321.7101132124</v>
      </c>
      <c r="AW12">
        <v>24768.185555026</v>
      </c>
      <c r="AY12" s="4">
        <v>39661</v>
      </c>
      <c r="AZ12">
        <v>187</v>
      </c>
      <c r="BA12">
        <v>2968.46034348085</v>
      </c>
      <c r="BB12">
        <v>87.1124</v>
      </c>
      <c r="BC12">
        <v>0.465841711229946</v>
      </c>
      <c r="BD12">
        <v>34054.7675967914</v>
      </c>
      <c r="BE12">
        <v>34076.2089378877</v>
      </c>
      <c r="BG12" s="4">
        <v>39661</v>
      </c>
      <c r="BH12">
        <v>804</v>
      </c>
      <c r="BI12">
        <v>13013.4040616298</v>
      </c>
      <c r="BJ12">
        <v>648.9978</v>
      </c>
      <c r="BK12">
        <v>0.807211194029851</v>
      </c>
      <c r="BL12">
        <v>20745.753015796</v>
      </c>
      <c r="BM12">
        <v>20051.5380200515</v>
      </c>
      <c r="BN12" s="151">
        <v>24.148181818181822</v>
      </c>
    </row>
    <row r="13" spans="1:66" ht="12.75">
      <c r="A13">
        <v>11</v>
      </c>
      <c r="B13" s="4">
        <v>39692</v>
      </c>
      <c r="C13" s="4">
        <v>39721</v>
      </c>
      <c r="D13">
        <v>2008</v>
      </c>
      <c r="E13">
        <v>28446.242705048</v>
      </c>
      <c r="F13">
        <v>1385.2917</v>
      </c>
      <c r="G13">
        <v>0.689886304780876</v>
      </c>
      <c r="H13">
        <v>24835.9706251494</v>
      </c>
      <c r="I13">
        <v>20534.4785542626</v>
      </c>
      <c r="K13" s="4">
        <v>39692</v>
      </c>
      <c r="L13">
        <v>564</v>
      </c>
      <c r="M13">
        <v>5657.39722688682</v>
      </c>
      <c r="N13">
        <v>198.0289</v>
      </c>
      <c r="O13">
        <v>0.351115070921986</v>
      </c>
      <c r="P13">
        <v>32259.3927510638</v>
      </c>
      <c r="Q13">
        <v>28568.5434140513</v>
      </c>
      <c r="S13" s="4">
        <v>39692</v>
      </c>
      <c r="T13">
        <v>1253</v>
      </c>
      <c r="U13">
        <v>21103.7997481627</v>
      </c>
      <c r="V13">
        <v>950.0044</v>
      </c>
      <c r="W13">
        <v>0.758183878691141</v>
      </c>
      <c r="X13">
        <v>24105.7618347964</v>
      </c>
      <c r="Y13">
        <v>22214.423162843</v>
      </c>
      <c r="AA13" s="4">
        <v>39692</v>
      </c>
      <c r="AB13">
        <v>191</v>
      </c>
      <c r="AC13">
        <v>1685.04572999845</v>
      </c>
      <c r="AD13">
        <v>237.2584</v>
      </c>
      <c r="AE13">
        <v>1.24219057591623</v>
      </c>
      <c r="AF13">
        <v>7705.82159528796</v>
      </c>
      <c r="AG13">
        <v>7102.15414922485</v>
      </c>
      <c r="AI13" s="4">
        <v>39692</v>
      </c>
      <c r="AJ13">
        <v>78</v>
      </c>
      <c r="AK13">
        <v>1386.50545645312</v>
      </c>
      <c r="AL13">
        <v>25.0368</v>
      </c>
      <c r="AM13">
        <v>0.320984615384615</v>
      </c>
      <c r="AN13">
        <v>64281.121851282</v>
      </c>
      <c r="AO13">
        <v>55378.7008105317</v>
      </c>
      <c r="AQ13" s="4">
        <v>39692</v>
      </c>
      <c r="AR13">
        <v>486</v>
      </c>
      <c r="AS13">
        <v>4270.8917704337</v>
      </c>
      <c r="AT13">
        <v>172.9921</v>
      </c>
      <c r="AU13">
        <v>0.355950823045267</v>
      </c>
      <c r="AV13">
        <v>27120.1028954733</v>
      </c>
      <c r="AW13">
        <v>24688.3630549239</v>
      </c>
      <c r="AY13" s="4">
        <v>39692</v>
      </c>
      <c r="AZ13">
        <v>256</v>
      </c>
      <c r="BA13">
        <v>4443.27261540253</v>
      </c>
      <c r="BB13">
        <v>117.2421</v>
      </c>
      <c r="BC13">
        <v>0.457976953125</v>
      </c>
      <c r="BD13">
        <v>35638.8119761719</v>
      </c>
      <c r="BE13">
        <v>37898.2687567225</v>
      </c>
      <c r="BG13" s="4">
        <v>39692</v>
      </c>
      <c r="BH13">
        <v>997</v>
      </c>
      <c r="BI13">
        <v>16660.5271327602</v>
      </c>
      <c r="BJ13">
        <v>832.7623</v>
      </c>
      <c r="BK13">
        <v>0.835268104312939</v>
      </c>
      <c r="BL13">
        <v>21144.4169639919</v>
      </c>
      <c r="BM13">
        <v>20006.3417049022</v>
      </c>
      <c r="BN13" s="151">
        <v>25.28842105263158</v>
      </c>
    </row>
    <row r="14" spans="1:66" ht="12.75">
      <c r="A14">
        <v>12</v>
      </c>
      <c r="B14" s="4">
        <v>39722</v>
      </c>
      <c r="C14" s="4">
        <v>39752</v>
      </c>
      <c r="D14">
        <v>2530</v>
      </c>
      <c r="E14">
        <v>43151.2932924496</v>
      </c>
      <c r="F14">
        <v>1854.0796</v>
      </c>
      <c r="G14">
        <v>0.732837786561264</v>
      </c>
      <c r="H14">
        <v>25371.1252486561</v>
      </c>
      <c r="I14">
        <v>23273.7004886142</v>
      </c>
      <c r="K14" s="4">
        <v>39722</v>
      </c>
      <c r="L14">
        <v>651</v>
      </c>
      <c r="M14">
        <v>10180.9871709623</v>
      </c>
      <c r="N14">
        <v>280.7004</v>
      </c>
      <c r="O14">
        <v>0.431183410138249</v>
      </c>
      <c r="P14">
        <v>34042.0574132104</v>
      </c>
      <c r="Q14">
        <v>36269.9417990225</v>
      </c>
      <c r="S14" s="4">
        <v>39722</v>
      </c>
      <c r="T14">
        <v>1627</v>
      </c>
      <c r="U14">
        <v>30749.7071436795</v>
      </c>
      <c r="V14">
        <v>1274.9294</v>
      </c>
      <c r="W14">
        <v>0.78360749846343</v>
      </c>
      <c r="X14">
        <v>24594.6370506454</v>
      </c>
      <c r="Y14">
        <v>24118.7528844181</v>
      </c>
      <c r="AA14" s="4">
        <v>39722</v>
      </c>
      <c r="AB14">
        <v>252</v>
      </c>
      <c r="AC14">
        <v>2220.5989778078</v>
      </c>
      <c r="AD14">
        <v>298.4498</v>
      </c>
      <c r="AE14">
        <v>1.1843246031746</v>
      </c>
      <c r="AF14">
        <v>7984.49611785714</v>
      </c>
      <c r="AG14">
        <v>7440.4438461939</v>
      </c>
      <c r="AI14" s="4">
        <v>39722</v>
      </c>
      <c r="AJ14">
        <v>102</v>
      </c>
      <c r="AK14">
        <v>2726.63757717389</v>
      </c>
      <c r="AL14">
        <v>42.7897</v>
      </c>
      <c r="AM14">
        <v>0.419506862745098</v>
      </c>
      <c r="AN14">
        <v>61457.0565401961</v>
      </c>
      <c r="AO14">
        <v>63721.8203720496</v>
      </c>
      <c r="AQ14" s="4">
        <v>39722</v>
      </c>
      <c r="AR14">
        <v>549</v>
      </c>
      <c r="AS14">
        <v>7454.34959378844</v>
      </c>
      <c r="AT14">
        <v>237.9107</v>
      </c>
      <c r="AU14">
        <v>0.433352823315118</v>
      </c>
      <c r="AV14">
        <v>28948.5603076503</v>
      </c>
      <c r="AW14">
        <v>31332.552902364</v>
      </c>
      <c r="AY14" s="4">
        <v>39722</v>
      </c>
      <c r="AZ14">
        <v>351</v>
      </c>
      <c r="BA14">
        <v>7092.93489951086</v>
      </c>
      <c r="BB14">
        <v>190.2108</v>
      </c>
      <c r="BC14">
        <v>0.541911111111111</v>
      </c>
      <c r="BD14">
        <v>34818.003974359</v>
      </c>
      <c r="BE14">
        <v>37289.8641902082</v>
      </c>
      <c r="BG14" s="4">
        <v>39722</v>
      </c>
      <c r="BH14">
        <v>1276</v>
      </c>
      <c r="BI14">
        <v>23656.7722441686</v>
      </c>
      <c r="BJ14">
        <v>1084.7186</v>
      </c>
      <c r="BK14">
        <v>0.850092946708464</v>
      </c>
      <c r="BL14">
        <v>21782.4099423197</v>
      </c>
      <c r="BM14">
        <v>21809.1330269147</v>
      </c>
      <c r="BN14" s="151">
        <v>26.291875</v>
      </c>
    </row>
    <row r="15" spans="1:66" ht="12.75">
      <c r="A15">
        <v>13</v>
      </c>
      <c r="B15" s="4">
        <v>39753</v>
      </c>
      <c r="C15" s="4">
        <v>39782</v>
      </c>
      <c r="D15">
        <v>2559</v>
      </c>
      <c r="E15">
        <v>44715.2208726869</v>
      </c>
      <c r="F15">
        <v>2129.1508</v>
      </c>
      <c r="G15">
        <v>0.832024540836264</v>
      </c>
      <c r="H15">
        <v>25510.5348975772</v>
      </c>
      <c r="I15">
        <v>21001.4344088201</v>
      </c>
      <c r="K15" s="4">
        <v>39753</v>
      </c>
      <c r="L15">
        <v>589</v>
      </c>
      <c r="M15">
        <v>7525.10852570197</v>
      </c>
      <c r="N15">
        <v>231.2663</v>
      </c>
      <c r="O15">
        <v>0.392642275042445</v>
      </c>
      <c r="P15">
        <v>36555.3591567063</v>
      </c>
      <c r="Q15">
        <v>32538.7163010865</v>
      </c>
      <c r="S15" s="4">
        <v>39753</v>
      </c>
      <c r="T15">
        <v>1716</v>
      </c>
      <c r="U15">
        <v>34767.4354100814</v>
      </c>
      <c r="V15">
        <v>1549.7775</v>
      </c>
      <c r="W15">
        <v>0.903133741258741</v>
      </c>
      <c r="X15">
        <v>24373.9959861888</v>
      </c>
      <c r="Y15">
        <v>22433.8238296023</v>
      </c>
      <c r="AA15" s="4">
        <v>39753</v>
      </c>
      <c r="AB15">
        <v>254</v>
      </c>
      <c r="AC15">
        <v>2422.67693690352</v>
      </c>
      <c r="AD15">
        <v>348.107</v>
      </c>
      <c r="AE15">
        <v>1.3705</v>
      </c>
      <c r="AF15">
        <v>7577.06750905512</v>
      </c>
      <c r="AG15">
        <v>6959.57546646152</v>
      </c>
      <c r="AI15" s="4">
        <v>39753</v>
      </c>
      <c r="AJ15">
        <v>105</v>
      </c>
      <c r="AK15">
        <v>2213.5576870936</v>
      </c>
      <c r="AL15">
        <v>47.2877</v>
      </c>
      <c r="AM15">
        <v>0.450359047619048</v>
      </c>
      <c r="AN15">
        <v>61372.4903828572</v>
      </c>
      <c r="AO15">
        <v>46810.4324611601</v>
      </c>
      <c r="AQ15" s="4">
        <v>39753</v>
      </c>
      <c r="AR15">
        <v>484</v>
      </c>
      <c r="AS15">
        <v>5311.55083860837</v>
      </c>
      <c r="AT15">
        <v>183.9786</v>
      </c>
      <c r="AU15">
        <v>0.380121074380165</v>
      </c>
      <c r="AV15">
        <v>31171.477382438</v>
      </c>
      <c r="AW15">
        <v>28870.4818854387</v>
      </c>
      <c r="AY15" s="4">
        <v>39753</v>
      </c>
      <c r="AZ15">
        <v>430</v>
      </c>
      <c r="BA15">
        <v>9001.14374472657</v>
      </c>
      <c r="BB15">
        <v>278.1969</v>
      </c>
      <c r="BC15">
        <v>0.646969534883721</v>
      </c>
      <c r="BD15">
        <v>33454.8576248837</v>
      </c>
      <c r="BE15">
        <v>32355.2985124082</v>
      </c>
      <c r="BG15" s="4">
        <v>39753</v>
      </c>
      <c r="BH15">
        <v>1286</v>
      </c>
      <c r="BI15">
        <v>25766.2916653549</v>
      </c>
      <c r="BJ15">
        <v>1271.5806</v>
      </c>
      <c r="BK15">
        <v>0.988787402799379</v>
      </c>
      <c r="BL15">
        <v>21337.6270090202</v>
      </c>
      <c r="BM15">
        <v>20263.1997258804</v>
      </c>
      <c r="BN15" s="151">
        <v>27.357222222222227</v>
      </c>
    </row>
    <row r="16" spans="1:66" ht="12.75">
      <c r="A16">
        <v>14</v>
      </c>
      <c r="B16" s="4">
        <v>39783</v>
      </c>
      <c r="C16" s="4">
        <v>39813</v>
      </c>
      <c r="D16">
        <v>3037</v>
      </c>
      <c r="E16">
        <v>47885.3688698049</v>
      </c>
      <c r="F16">
        <v>2477.0373</v>
      </c>
      <c r="G16">
        <v>0.815619789265723</v>
      </c>
      <c r="H16">
        <v>23198.3195358248</v>
      </c>
      <c r="I16">
        <v>19331.710858696</v>
      </c>
      <c r="K16" s="4">
        <v>39783</v>
      </c>
      <c r="L16">
        <v>697</v>
      </c>
      <c r="M16">
        <v>9984.96838774809</v>
      </c>
      <c r="N16">
        <v>305.427</v>
      </c>
      <c r="O16">
        <v>0.438202295552367</v>
      </c>
      <c r="P16">
        <v>33337.6898390244</v>
      </c>
      <c r="Q16">
        <v>32691.8327055175</v>
      </c>
      <c r="S16" s="4">
        <v>39783</v>
      </c>
      <c r="T16">
        <v>2033</v>
      </c>
      <c r="U16">
        <v>34347.8770208804</v>
      </c>
      <c r="V16">
        <v>1663.5292</v>
      </c>
      <c r="W16">
        <v>0.81826325627152</v>
      </c>
      <c r="X16">
        <v>22104.2163875553</v>
      </c>
      <c r="Y16">
        <v>20647.5948969699</v>
      </c>
      <c r="AA16" s="4">
        <v>39783</v>
      </c>
      <c r="AB16">
        <v>307</v>
      </c>
      <c r="AC16">
        <v>3552.5234611765</v>
      </c>
      <c r="AD16">
        <v>508.0811</v>
      </c>
      <c r="AE16">
        <v>1.65498729641694</v>
      </c>
      <c r="AF16">
        <v>7423.63093355049</v>
      </c>
      <c r="AG16">
        <v>6992.04017070601</v>
      </c>
      <c r="AI16" s="4">
        <v>39783</v>
      </c>
      <c r="AJ16">
        <v>133</v>
      </c>
      <c r="AK16">
        <v>2236.9683149191</v>
      </c>
      <c r="AL16">
        <v>42.7312</v>
      </c>
      <c r="AM16">
        <v>0.321287218045113</v>
      </c>
      <c r="AN16">
        <v>56450.307162406</v>
      </c>
      <c r="AO16">
        <v>52349.7658600531</v>
      </c>
      <c r="AQ16" s="4">
        <v>39783</v>
      </c>
      <c r="AR16">
        <v>564</v>
      </c>
      <c r="AS16">
        <v>7748.00007282899</v>
      </c>
      <c r="AT16">
        <v>262.6958</v>
      </c>
      <c r="AU16">
        <v>0.465772695035461</v>
      </c>
      <c r="AV16">
        <v>27887.3740517731</v>
      </c>
      <c r="AW16">
        <v>29494.1908961963</v>
      </c>
      <c r="AY16" s="4">
        <v>39783</v>
      </c>
      <c r="AZ16">
        <v>516</v>
      </c>
      <c r="BA16">
        <v>9984.6599553125</v>
      </c>
      <c r="BB16">
        <v>355.2668</v>
      </c>
      <c r="BC16">
        <v>0.688501550387597</v>
      </c>
      <c r="BD16">
        <v>30366.8273122093</v>
      </c>
      <c r="BE16">
        <v>28104.6806380796</v>
      </c>
      <c r="BG16" s="4">
        <v>39783</v>
      </c>
      <c r="BH16">
        <v>1517</v>
      </c>
      <c r="BI16">
        <v>24363.2170655679</v>
      </c>
      <c r="BJ16">
        <v>1308.2624</v>
      </c>
      <c r="BK16">
        <v>0.86240105471325</v>
      </c>
      <c r="BL16">
        <v>19293.7304039552</v>
      </c>
      <c r="BM16">
        <v>18622.5768359374</v>
      </c>
      <c r="BN16" s="151">
        <v>28.156500000000005</v>
      </c>
    </row>
    <row r="17" spans="1:66" ht="12.75">
      <c r="A17">
        <v>15</v>
      </c>
      <c r="B17" s="4">
        <v>39814</v>
      </c>
      <c r="C17" s="4">
        <v>39844</v>
      </c>
      <c r="D17">
        <v>2370</v>
      </c>
      <c r="E17">
        <v>37720.6261190194</v>
      </c>
      <c r="F17">
        <v>2071.4753</v>
      </c>
      <c r="G17">
        <v>0.874040210970464</v>
      </c>
      <c r="H17">
        <v>23400.2155318143</v>
      </c>
      <c r="I17">
        <v>18209.5466545121</v>
      </c>
      <c r="K17" s="4">
        <v>39814</v>
      </c>
      <c r="L17">
        <v>479</v>
      </c>
      <c r="M17">
        <v>6366.99564536112</v>
      </c>
      <c r="N17">
        <v>216.0097</v>
      </c>
      <c r="O17">
        <v>0.450959707724426</v>
      </c>
      <c r="P17">
        <v>35554.4415665971</v>
      </c>
      <c r="Q17">
        <v>29475.5080228393</v>
      </c>
      <c r="S17" s="4">
        <v>39814</v>
      </c>
      <c r="T17">
        <v>1659</v>
      </c>
      <c r="U17">
        <v>28260.4891332105</v>
      </c>
      <c r="V17">
        <v>1394.0149</v>
      </c>
      <c r="W17">
        <v>0.8402742013261</v>
      </c>
      <c r="X17">
        <v>22142.1602441833</v>
      </c>
      <c r="Y17">
        <v>20272.7310398264</v>
      </c>
      <c r="AA17" s="4">
        <v>39814</v>
      </c>
      <c r="AB17">
        <v>232</v>
      </c>
      <c r="AC17">
        <v>3093.14134044781</v>
      </c>
      <c r="AD17">
        <v>461.4507</v>
      </c>
      <c r="AE17">
        <v>1.98901163793103</v>
      </c>
      <c r="AF17">
        <v>7302.10971939655</v>
      </c>
      <c r="AG17">
        <v>6703.08082845645</v>
      </c>
      <c r="AI17" s="4">
        <v>39814</v>
      </c>
      <c r="AJ17">
        <v>102</v>
      </c>
      <c r="AK17">
        <v>2275.8469925569</v>
      </c>
      <c r="AL17">
        <v>51.3107</v>
      </c>
      <c r="AM17">
        <v>0.503046078431373</v>
      </c>
      <c r="AN17">
        <v>56972.179704902</v>
      </c>
      <c r="AO17">
        <v>44354.2378598791</v>
      </c>
      <c r="AQ17" s="4">
        <v>39814</v>
      </c>
      <c r="AR17">
        <v>377</v>
      </c>
      <c r="AS17">
        <v>4091.14865280422</v>
      </c>
      <c r="AT17">
        <v>164.699</v>
      </c>
      <c r="AU17">
        <v>0.436867374005305</v>
      </c>
      <c r="AV17">
        <v>29759.721964191</v>
      </c>
      <c r="AW17">
        <v>24840.1547842077</v>
      </c>
      <c r="AY17" s="4">
        <v>39814</v>
      </c>
      <c r="AZ17">
        <v>452</v>
      </c>
      <c r="BA17">
        <v>6899.98441259377</v>
      </c>
      <c r="BB17">
        <v>252.4602</v>
      </c>
      <c r="BC17">
        <v>0.558540265486726</v>
      </c>
      <c r="BD17">
        <v>28651.5513154867</v>
      </c>
      <c r="BE17">
        <v>27330.9789526974</v>
      </c>
      <c r="BG17" s="4">
        <v>39814</v>
      </c>
      <c r="BH17">
        <v>1207</v>
      </c>
      <c r="BI17">
        <v>21360.5047206166</v>
      </c>
      <c r="BJ17">
        <v>1141.5547</v>
      </c>
      <c r="BK17">
        <v>0.945778541839271</v>
      </c>
      <c r="BL17">
        <v>19704.5092381939</v>
      </c>
      <c r="BM17">
        <v>18711.7662610619</v>
      </c>
      <c r="BN17" s="152">
        <v>32.48764705882352</v>
      </c>
    </row>
    <row r="18" spans="1:66" ht="12.75">
      <c r="A18">
        <v>16</v>
      </c>
      <c r="B18" s="4">
        <v>39845</v>
      </c>
      <c r="C18" s="4">
        <v>39872</v>
      </c>
      <c r="D18">
        <v>3332</v>
      </c>
      <c r="E18">
        <v>53112.6102711523</v>
      </c>
      <c r="F18">
        <v>2783.796</v>
      </c>
      <c r="G18">
        <v>0.835472989195678</v>
      </c>
      <c r="H18">
        <v>22162.7128619748</v>
      </c>
      <c r="I18">
        <v>19079.2034585697</v>
      </c>
      <c r="K18" s="4">
        <v>39845</v>
      </c>
      <c r="L18">
        <v>668</v>
      </c>
      <c r="M18">
        <v>9930.77564260255</v>
      </c>
      <c r="N18">
        <v>311.8348</v>
      </c>
      <c r="O18">
        <v>0.466818562874251</v>
      </c>
      <c r="P18">
        <v>33733.1390258982</v>
      </c>
      <c r="Q18">
        <v>31846.2713032752</v>
      </c>
      <c r="S18" s="4">
        <v>39845</v>
      </c>
      <c r="T18">
        <v>2255</v>
      </c>
      <c r="U18">
        <v>38619.4324347185</v>
      </c>
      <c r="V18">
        <v>1826.3629</v>
      </c>
      <c r="W18">
        <v>0.809917028824834</v>
      </c>
      <c r="X18">
        <v>21413.1196372949</v>
      </c>
      <c r="Y18">
        <v>21145.5414664405</v>
      </c>
      <c r="AA18" s="4">
        <v>39845</v>
      </c>
      <c r="AB18">
        <v>409</v>
      </c>
      <c r="AC18">
        <v>4562.4021938313</v>
      </c>
      <c r="AD18">
        <v>645.5983</v>
      </c>
      <c r="AE18">
        <v>1.57847995110024</v>
      </c>
      <c r="AF18">
        <v>7398.13595281173</v>
      </c>
      <c r="AG18">
        <v>7066.93650499281</v>
      </c>
      <c r="AI18" s="4">
        <v>39845</v>
      </c>
      <c r="AJ18">
        <v>136</v>
      </c>
      <c r="AK18">
        <v>2714.53584226602</v>
      </c>
      <c r="AL18">
        <v>55.0097</v>
      </c>
      <c r="AM18">
        <v>0.404483088235294</v>
      </c>
      <c r="AN18">
        <v>57487.9636772059</v>
      </c>
      <c r="AO18">
        <v>49346.4942049497</v>
      </c>
      <c r="AQ18" s="4">
        <v>39845</v>
      </c>
      <c r="AR18">
        <v>532</v>
      </c>
      <c r="AS18">
        <v>7216.23980033654</v>
      </c>
      <c r="AT18">
        <v>256.8251</v>
      </c>
      <c r="AU18">
        <v>0.482753947368421</v>
      </c>
      <c r="AV18">
        <v>27660.4770849624</v>
      </c>
      <c r="AW18">
        <v>28097.8759487937</v>
      </c>
      <c r="AY18" s="4">
        <v>39845</v>
      </c>
      <c r="AZ18">
        <v>552</v>
      </c>
      <c r="BA18">
        <v>10929.0792902629</v>
      </c>
      <c r="BB18">
        <v>355.3946</v>
      </c>
      <c r="BC18">
        <v>0.643830797101449</v>
      </c>
      <c r="BD18">
        <v>28946.5342358696</v>
      </c>
      <c r="BE18">
        <v>30751.9565301861</v>
      </c>
      <c r="BG18" s="4">
        <v>39845</v>
      </c>
      <c r="BH18">
        <v>1703</v>
      </c>
      <c r="BI18">
        <v>27690.3531444556</v>
      </c>
      <c r="BJ18">
        <v>1470.9683</v>
      </c>
      <c r="BK18">
        <v>0.863751203758075</v>
      </c>
      <c r="BL18">
        <v>18971.2847233705</v>
      </c>
      <c r="BM18">
        <v>18824.5750397582</v>
      </c>
      <c r="BN18" s="151">
        <v>35.80894736842106</v>
      </c>
    </row>
    <row r="19" spans="1:66" ht="12.75">
      <c r="A19">
        <v>17</v>
      </c>
      <c r="B19" s="4">
        <v>39873</v>
      </c>
      <c r="C19" s="4">
        <v>39903</v>
      </c>
      <c r="D19">
        <v>3980</v>
      </c>
      <c r="E19">
        <v>51137.2084959312</v>
      </c>
      <c r="F19">
        <v>3221.3745</v>
      </c>
      <c r="G19">
        <v>0.809390577889446</v>
      </c>
      <c r="H19">
        <v>19825.6572043468</v>
      </c>
      <c r="I19">
        <v>15874.3444749846</v>
      </c>
      <c r="K19" s="4">
        <v>39873</v>
      </c>
      <c r="L19">
        <v>811</v>
      </c>
      <c r="M19">
        <v>8866.21159671847</v>
      </c>
      <c r="N19">
        <v>361.1476</v>
      </c>
      <c r="O19">
        <v>0.445311467324291</v>
      </c>
      <c r="P19">
        <v>30144.5428747226</v>
      </c>
      <c r="Q19">
        <v>24550.1052664298</v>
      </c>
      <c r="S19" s="4">
        <v>39873</v>
      </c>
      <c r="T19">
        <v>2661</v>
      </c>
      <c r="U19">
        <v>37248.6878192623</v>
      </c>
      <c r="V19">
        <v>2047.9961</v>
      </c>
      <c r="W19">
        <v>0.769634009770763</v>
      </c>
      <c r="X19">
        <v>19165.5582654641</v>
      </c>
      <c r="Y19">
        <v>18187.8704843541</v>
      </c>
      <c r="AA19" s="4">
        <v>39873</v>
      </c>
      <c r="AB19">
        <v>508</v>
      </c>
      <c r="AC19">
        <v>5022.30907995038</v>
      </c>
      <c r="AD19">
        <v>812.2308</v>
      </c>
      <c r="AE19">
        <v>1.59887952755906</v>
      </c>
      <c r="AF19">
        <v>6809.72609744095</v>
      </c>
      <c r="AG19">
        <v>6183.35217028261</v>
      </c>
      <c r="AI19" s="4">
        <v>39873</v>
      </c>
      <c r="AJ19">
        <v>141</v>
      </c>
      <c r="AK19">
        <v>2307.81739565677</v>
      </c>
      <c r="AL19">
        <v>46.011</v>
      </c>
      <c r="AM19">
        <v>0.32631914893617</v>
      </c>
      <c r="AN19">
        <v>53561.4034375886</v>
      </c>
      <c r="AO19">
        <v>50157.9490916687</v>
      </c>
      <c r="AQ19" s="4">
        <v>39873</v>
      </c>
      <c r="AR19">
        <v>670</v>
      </c>
      <c r="AS19">
        <v>6558.3942010617</v>
      </c>
      <c r="AT19">
        <v>315.1366</v>
      </c>
      <c r="AU19">
        <v>0.470353134328358</v>
      </c>
      <c r="AV19">
        <v>25216.5169950746</v>
      </c>
      <c r="AW19">
        <v>20811.2742254048</v>
      </c>
      <c r="AY19" s="4">
        <v>39873</v>
      </c>
      <c r="AZ19">
        <v>654</v>
      </c>
      <c r="BA19">
        <v>9382.29829135117</v>
      </c>
      <c r="BB19">
        <v>342.6943</v>
      </c>
      <c r="BC19">
        <v>0.523997400611621</v>
      </c>
      <c r="BD19">
        <v>25967.9131674312</v>
      </c>
      <c r="BE19">
        <v>27378.0401114088</v>
      </c>
      <c r="BG19" s="4">
        <v>39873</v>
      </c>
      <c r="BH19">
        <v>2007</v>
      </c>
      <c r="BI19">
        <v>27866.3895279111</v>
      </c>
      <c r="BJ19">
        <v>1705.30179999999</v>
      </c>
      <c r="BK19">
        <v>0.849677030393623</v>
      </c>
      <c r="BL19">
        <v>16948.9463542102</v>
      </c>
      <c r="BM19">
        <v>16341.0309705362</v>
      </c>
      <c r="BN19" s="151">
        <v>34.653000000000006</v>
      </c>
    </row>
    <row r="20" spans="1:66" ht="12.75">
      <c r="A20">
        <v>18</v>
      </c>
      <c r="B20" s="4">
        <v>39904</v>
      </c>
      <c r="C20" s="4">
        <v>39933</v>
      </c>
      <c r="D20">
        <v>3901</v>
      </c>
      <c r="E20">
        <v>50458.2705840637</v>
      </c>
      <c r="F20">
        <v>3278.2756</v>
      </c>
      <c r="G20">
        <v>0.840368008203025</v>
      </c>
      <c r="H20">
        <v>18592.0663630094</v>
      </c>
      <c r="I20">
        <v>15391.710991005</v>
      </c>
      <c r="K20" s="4">
        <v>39904</v>
      </c>
      <c r="L20">
        <v>764</v>
      </c>
      <c r="M20">
        <v>7942.20771897446</v>
      </c>
      <c r="N20">
        <v>319.655</v>
      </c>
      <c r="O20">
        <v>0.418396596858639</v>
      </c>
      <c r="P20">
        <v>28868.6290837696</v>
      </c>
      <c r="Q20">
        <v>24846.1864165255</v>
      </c>
      <c r="S20" s="4">
        <v>39904</v>
      </c>
      <c r="T20">
        <v>2639</v>
      </c>
      <c r="U20">
        <v>37609.8015345739</v>
      </c>
      <c r="V20">
        <v>2180.7889</v>
      </c>
      <c r="W20">
        <v>0.826369420234938</v>
      </c>
      <c r="X20">
        <v>17897.0224519136</v>
      </c>
      <c r="Y20">
        <v>17245.9615575693</v>
      </c>
      <c r="AA20" s="4">
        <v>39904</v>
      </c>
      <c r="AB20">
        <v>498</v>
      </c>
      <c r="AC20">
        <v>4906.26133051534</v>
      </c>
      <c r="AD20">
        <v>777.8317</v>
      </c>
      <c r="AE20">
        <v>1.56191104417671</v>
      </c>
      <c r="AF20">
        <v>6509.59038453816</v>
      </c>
      <c r="AG20">
        <v>6307.61298429383</v>
      </c>
      <c r="AI20" s="4">
        <v>39904</v>
      </c>
      <c r="AJ20">
        <v>142</v>
      </c>
      <c r="AK20">
        <v>2796.0430059174</v>
      </c>
      <c r="AL20">
        <v>63.4015</v>
      </c>
      <c r="AM20">
        <v>0.446489436619718</v>
      </c>
      <c r="AN20">
        <v>50282.0290471831</v>
      </c>
      <c r="AO20">
        <v>44100.5813098649</v>
      </c>
      <c r="AQ20" s="4">
        <v>39904</v>
      </c>
      <c r="AR20">
        <v>622</v>
      </c>
      <c r="AS20">
        <v>5146.16471305705</v>
      </c>
      <c r="AT20">
        <v>256.2535</v>
      </c>
      <c r="AU20">
        <v>0.411983118971061</v>
      </c>
      <c r="AV20">
        <v>23980.0393815113</v>
      </c>
      <c r="AW20">
        <v>20082.3197070754</v>
      </c>
      <c r="AY20" s="4">
        <v>39904</v>
      </c>
      <c r="AZ20">
        <v>637</v>
      </c>
      <c r="BA20">
        <v>11221.8979439249</v>
      </c>
      <c r="BB20">
        <v>445.8494</v>
      </c>
      <c r="BC20">
        <v>0.699920565149137</v>
      </c>
      <c r="BD20">
        <v>24372.6406135008</v>
      </c>
      <c r="BE20">
        <v>25169.7051603634</v>
      </c>
      <c r="BG20" s="4">
        <v>39904</v>
      </c>
      <c r="BH20">
        <v>2002</v>
      </c>
      <c r="BI20">
        <v>26387.903590649</v>
      </c>
      <c r="BJ20">
        <v>1734.9395</v>
      </c>
      <c r="BK20">
        <v>0.866603146853148</v>
      </c>
      <c r="BL20">
        <v>15836.5984914086</v>
      </c>
      <c r="BM20">
        <v>15209.6967016135</v>
      </c>
      <c r="BN20" s="151">
        <v>33.577727272727266</v>
      </c>
    </row>
    <row r="21" spans="1:66" ht="12.75">
      <c r="A21">
        <v>19</v>
      </c>
      <c r="B21" s="4">
        <v>39934</v>
      </c>
      <c r="C21" s="4">
        <v>39964</v>
      </c>
      <c r="D21">
        <v>3474</v>
      </c>
      <c r="E21">
        <v>44243.3459139756</v>
      </c>
      <c r="F21">
        <v>2996.4949</v>
      </c>
      <c r="G21">
        <v>0.862548906160047</v>
      </c>
      <c r="H21">
        <v>17392.9906801525</v>
      </c>
      <c r="I21">
        <v>14765.0329436488</v>
      </c>
      <c r="K21" s="4">
        <v>39934</v>
      </c>
      <c r="L21">
        <v>656</v>
      </c>
      <c r="M21">
        <v>6519.11084693242</v>
      </c>
      <c r="N21">
        <v>277.7734</v>
      </c>
      <c r="O21">
        <v>0.42343506097561</v>
      </c>
      <c r="P21">
        <v>27409.5269245427</v>
      </c>
      <c r="Q21">
        <v>23469.1689230589</v>
      </c>
      <c r="S21" s="4">
        <v>39934</v>
      </c>
      <c r="T21">
        <v>2351</v>
      </c>
      <c r="U21">
        <v>33384.1821340383</v>
      </c>
      <c r="V21">
        <v>1998.2285</v>
      </c>
      <c r="W21">
        <v>0.849948319863887</v>
      </c>
      <c r="X21">
        <v>16809.3663491493</v>
      </c>
      <c r="Y21">
        <v>16706.8891941228</v>
      </c>
      <c r="AA21" s="4">
        <v>39934</v>
      </c>
      <c r="AB21">
        <v>467</v>
      </c>
      <c r="AC21">
        <v>4340.052933005</v>
      </c>
      <c r="AD21">
        <v>720.493</v>
      </c>
      <c r="AE21">
        <v>1.54281156316917</v>
      </c>
      <c r="AF21">
        <v>6260.77017880086</v>
      </c>
      <c r="AG21">
        <v>6023.72671629704</v>
      </c>
      <c r="AI21" s="4">
        <v>39934</v>
      </c>
      <c r="AJ21">
        <v>116</v>
      </c>
      <c r="AK21">
        <v>2023.35228547216</v>
      </c>
      <c r="AL21">
        <v>46.0216</v>
      </c>
      <c r="AM21">
        <v>0.396737931034483</v>
      </c>
      <c r="AN21">
        <v>47758.1158189655</v>
      </c>
      <c r="AO21">
        <v>43965.2746856294</v>
      </c>
      <c r="AQ21" s="4">
        <v>39934</v>
      </c>
      <c r="AR21">
        <v>540</v>
      </c>
      <c r="AS21">
        <v>4495.75856146025</v>
      </c>
      <c r="AT21">
        <v>231.7518</v>
      </c>
      <c r="AU21">
        <v>0.42917</v>
      </c>
      <c r="AV21">
        <v>23038.3485694444</v>
      </c>
      <c r="AW21">
        <v>19399.0232717081</v>
      </c>
      <c r="AY21" s="4">
        <v>39934</v>
      </c>
      <c r="AZ21">
        <v>541</v>
      </c>
      <c r="BA21">
        <v>9925.73620637995</v>
      </c>
      <c r="BB21">
        <v>405.2251</v>
      </c>
      <c r="BC21">
        <v>0.749029759704251</v>
      </c>
      <c r="BD21">
        <v>23276.3882924215</v>
      </c>
      <c r="BE21">
        <v>24494.3765980438</v>
      </c>
      <c r="BG21" s="4">
        <v>39934</v>
      </c>
      <c r="BH21">
        <v>1810</v>
      </c>
      <c r="BI21">
        <v>23458.4459276584</v>
      </c>
      <c r="BJ21">
        <v>1593.0034</v>
      </c>
      <c r="BK21">
        <v>0.880112375690608</v>
      </c>
      <c r="BL21">
        <v>14876.405646768</v>
      </c>
      <c r="BM21">
        <v>14725.9233267539</v>
      </c>
      <c r="BN21" s="151">
        <v>32.038947368421056</v>
      </c>
    </row>
    <row r="22" spans="1:66" ht="12.75">
      <c r="A22">
        <v>20</v>
      </c>
      <c r="B22" s="4">
        <v>39965</v>
      </c>
      <c r="C22" s="4">
        <v>39994</v>
      </c>
      <c r="D22">
        <v>2982</v>
      </c>
      <c r="E22">
        <v>35169.0249615892</v>
      </c>
      <c r="F22">
        <v>2458.5324</v>
      </c>
      <c r="G22">
        <v>0.82445754527163</v>
      </c>
      <c r="H22">
        <v>16857.0816512073</v>
      </c>
      <c r="I22">
        <v>14304.8856958685</v>
      </c>
      <c r="K22" s="4">
        <v>39965</v>
      </c>
      <c r="L22">
        <v>578</v>
      </c>
      <c r="M22">
        <v>5616.84251946023</v>
      </c>
      <c r="N22">
        <v>224.4805</v>
      </c>
      <c r="O22">
        <v>0.388374567474048</v>
      </c>
      <c r="P22">
        <v>25832.0735077855</v>
      </c>
      <c r="Q22">
        <v>25021.5164322078</v>
      </c>
      <c r="S22" s="4">
        <v>39965</v>
      </c>
      <c r="T22">
        <v>2036</v>
      </c>
      <c r="U22">
        <v>26772.0739612228</v>
      </c>
      <c r="V22">
        <v>1729.5146</v>
      </c>
      <c r="W22">
        <v>0.849466895874263</v>
      </c>
      <c r="X22">
        <v>16270.4337126228</v>
      </c>
      <c r="Y22">
        <v>15479.5304770615</v>
      </c>
      <c r="AA22" s="4">
        <v>39965</v>
      </c>
      <c r="AB22">
        <v>368</v>
      </c>
      <c r="AC22">
        <v>2780.10848090617</v>
      </c>
      <c r="AD22">
        <v>504.5373</v>
      </c>
      <c r="AE22">
        <v>1.37102527173913</v>
      </c>
      <c r="AF22">
        <v>6006.18466711956</v>
      </c>
      <c r="AG22">
        <v>5510.21397408312</v>
      </c>
      <c r="AI22" s="4">
        <v>39965</v>
      </c>
      <c r="AJ22">
        <v>98</v>
      </c>
      <c r="AK22">
        <v>1981.85808306247</v>
      </c>
      <c r="AL22">
        <v>41.3355</v>
      </c>
      <c r="AM22">
        <v>0.421790816326531</v>
      </c>
      <c r="AN22">
        <v>45036.7532030612</v>
      </c>
      <c r="AO22">
        <v>47945.6661480439</v>
      </c>
      <c r="AQ22" s="4">
        <v>39965</v>
      </c>
      <c r="AR22">
        <v>480</v>
      </c>
      <c r="AS22">
        <v>3634.98443639776</v>
      </c>
      <c r="AT22">
        <v>183.145</v>
      </c>
      <c r="AU22">
        <v>0.381552083333333</v>
      </c>
      <c r="AV22">
        <v>21911.11807</v>
      </c>
      <c r="AW22">
        <v>19847.5767091526</v>
      </c>
      <c r="AY22" s="4">
        <v>39965</v>
      </c>
      <c r="AZ22">
        <v>509</v>
      </c>
      <c r="BA22">
        <v>8126.07102283971</v>
      </c>
      <c r="BB22">
        <v>357.7918</v>
      </c>
      <c r="BC22">
        <v>0.702930844793713</v>
      </c>
      <c r="BD22">
        <v>21843.828762279</v>
      </c>
      <c r="BE22">
        <v>22711.7307407261</v>
      </c>
      <c r="BG22" s="4">
        <v>39965</v>
      </c>
      <c r="BH22">
        <v>1527</v>
      </c>
      <c r="BI22">
        <v>18646.0029383831</v>
      </c>
      <c r="BJ22">
        <v>1371.7228</v>
      </c>
      <c r="BK22">
        <v>0.898312246234447</v>
      </c>
      <c r="BL22">
        <v>14412.6353627374</v>
      </c>
      <c r="BM22">
        <v>13593.127517005</v>
      </c>
      <c r="BN22" s="151">
        <v>31.04833333333333</v>
      </c>
    </row>
    <row r="23" spans="1:66" ht="12.75">
      <c r="A23">
        <v>21</v>
      </c>
      <c r="B23" s="4">
        <v>39995</v>
      </c>
      <c r="C23" s="4">
        <v>40025</v>
      </c>
      <c r="D23">
        <v>3244</v>
      </c>
      <c r="E23">
        <v>40488.5268215211</v>
      </c>
      <c r="F23">
        <v>2852.9615</v>
      </c>
      <c r="G23">
        <v>0.879457922318126</v>
      </c>
      <c r="H23">
        <v>17373.4272232429</v>
      </c>
      <c r="I23">
        <v>14191.7536642261</v>
      </c>
      <c r="K23" s="4">
        <v>39995</v>
      </c>
      <c r="L23">
        <v>640</v>
      </c>
      <c r="M23">
        <v>6960.93992709805</v>
      </c>
      <c r="N23">
        <v>281.9978</v>
      </c>
      <c r="O23">
        <v>0.4406215625</v>
      </c>
      <c r="P23">
        <v>27891.1548679688</v>
      </c>
      <c r="Q23">
        <v>24684.3767117972</v>
      </c>
      <c r="S23" s="4">
        <v>39995</v>
      </c>
      <c r="T23">
        <v>2173</v>
      </c>
      <c r="U23">
        <v>29765.3230498465</v>
      </c>
      <c r="V23">
        <v>1890.3802</v>
      </c>
      <c r="W23">
        <v>0.869940266912103</v>
      </c>
      <c r="X23">
        <v>16547.6138788311</v>
      </c>
      <c r="Y23">
        <v>15745.6807100744</v>
      </c>
      <c r="AA23" s="4">
        <v>39995</v>
      </c>
      <c r="AB23">
        <v>431</v>
      </c>
      <c r="AC23">
        <v>3762.26384457657</v>
      </c>
      <c r="AD23">
        <v>680.5835</v>
      </c>
      <c r="AE23">
        <v>1.57908004640371</v>
      </c>
      <c r="AF23">
        <v>5919.01122505801</v>
      </c>
      <c r="AG23">
        <v>5527.99743834014</v>
      </c>
      <c r="AI23" s="4">
        <v>39995</v>
      </c>
      <c r="AJ23">
        <v>126</v>
      </c>
      <c r="AK23">
        <v>2311.76572453588</v>
      </c>
      <c r="AL23">
        <v>50.4494</v>
      </c>
      <c r="AM23">
        <v>0.400392063492064</v>
      </c>
      <c r="AN23">
        <v>45734.4758190476</v>
      </c>
      <c r="AO23">
        <v>45823.4532925244</v>
      </c>
      <c r="AQ23" s="4">
        <v>39995</v>
      </c>
      <c r="AR23">
        <v>514</v>
      </c>
      <c r="AS23">
        <v>4649.17420256217</v>
      </c>
      <c r="AT23">
        <v>231.5484</v>
      </c>
      <c r="AU23">
        <v>0.45048326848249</v>
      </c>
      <c r="AV23">
        <v>23517.1112107004</v>
      </c>
      <c r="AW23">
        <v>20078.6280646386</v>
      </c>
      <c r="AY23" s="4">
        <v>39995</v>
      </c>
      <c r="AZ23">
        <v>549</v>
      </c>
      <c r="BA23">
        <v>7895.44753091788</v>
      </c>
      <c r="BB23">
        <v>344.9567</v>
      </c>
      <c r="BC23">
        <v>0.628336429872496</v>
      </c>
      <c r="BD23">
        <v>22235.0297267759</v>
      </c>
      <c r="BE23">
        <v>22888.2278005265</v>
      </c>
      <c r="BG23" s="4">
        <v>39995</v>
      </c>
      <c r="BH23">
        <v>1624</v>
      </c>
      <c r="BI23">
        <v>21869.8755189286</v>
      </c>
      <c r="BJ23">
        <v>1545.4235</v>
      </c>
      <c r="BK23">
        <v>0.951615455665025</v>
      </c>
      <c r="BL23">
        <v>14624.9591371305</v>
      </c>
      <c r="BM23">
        <v>14151.3802002678</v>
      </c>
      <c r="BN23" s="151">
        <v>31.592631578947373</v>
      </c>
    </row>
    <row r="24" spans="1:66" ht="12.75">
      <c r="A24">
        <v>22</v>
      </c>
      <c r="B24" s="4">
        <v>40026</v>
      </c>
      <c r="C24" s="4">
        <v>40056</v>
      </c>
      <c r="D24">
        <v>2445</v>
      </c>
      <c r="E24">
        <v>31013.7334318752</v>
      </c>
      <c r="F24">
        <v>2265.9504</v>
      </c>
      <c r="G24">
        <v>0.926769079754601</v>
      </c>
      <c r="H24">
        <v>16884.870183231</v>
      </c>
      <c r="I24">
        <v>13686.8545012615</v>
      </c>
      <c r="K24" s="4">
        <v>40026</v>
      </c>
      <c r="L24">
        <v>459</v>
      </c>
      <c r="M24">
        <v>4999.90467000559</v>
      </c>
      <c r="N24">
        <v>197.767</v>
      </c>
      <c r="O24">
        <v>0.430864923747277</v>
      </c>
      <c r="P24">
        <v>28481.4648847494</v>
      </c>
      <c r="Q24">
        <v>25281.7945865872</v>
      </c>
      <c r="S24" s="4">
        <v>40026</v>
      </c>
      <c r="T24">
        <v>1631</v>
      </c>
      <c r="U24">
        <v>22707.7158859646</v>
      </c>
      <c r="V24">
        <v>1495.5518</v>
      </c>
      <c r="W24">
        <v>0.916953893316983</v>
      </c>
      <c r="X24">
        <v>16028.0049598406</v>
      </c>
      <c r="Y24">
        <v>15183.5034306164</v>
      </c>
      <c r="AA24" s="4">
        <v>40026</v>
      </c>
      <c r="AB24">
        <v>355</v>
      </c>
      <c r="AC24">
        <v>3306.11287590503</v>
      </c>
      <c r="AD24">
        <v>572.6316</v>
      </c>
      <c r="AE24">
        <v>1.61304676056338</v>
      </c>
      <c r="AF24">
        <v>5827.71584901408</v>
      </c>
      <c r="AG24">
        <v>5773.54249382156</v>
      </c>
      <c r="AI24" s="4">
        <v>40026</v>
      </c>
      <c r="AJ24">
        <v>91</v>
      </c>
      <c r="AK24">
        <v>1822.41432180001</v>
      </c>
      <c r="AL24">
        <v>38.8549</v>
      </c>
      <c r="AM24">
        <v>0.426976923076923</v>
      </c>
      <c r="AN24">
        <v>48041.7409472527</v>
      </c>
      <c r="AO24">
        <v>46903.0758488636</v>
      </c>
      <c r="AQ24" s="4">
        <v>40026</v>
      </c>
      <c r="AR24">
        <v>368</v>
      </c>
      <c r="AS24">
        <v>3177.49034820558</v>
      </c>
      <c r="AT24">
        <v>158.9121</v>
      </c>
      <c r="AU24">
        <v>0.431826358695652</v>
      </c>
      <c r="AV24">
        <v>23644.5487932065</v>
      </c>
      <c r="AW24">
        <v>19995.2700153455</v>
      </c>
      <c r="AY24" s="4">
        <v>40026</v>
      </c>
      <c r="AZ24">
        <v>367</v>
      </c>
      <c r="BA24">
        <v>5905.37814279573</v>
      </c>
      <c r="BB24">
        <v>273.6833</v>
      </c>
      <c r="BC24">
        <v>0.7457310626703</v>
      </c>
      <c r="BD24">
        <v>21372.0337046321</v>
      </c>
      <c r="BE24">
        <v>21577.4150004612</v>
      </c>
      <c r="BG24" s="4">
        <v>40026</v>
      </c>
      <c r="BH24">
        <v>1264</v>
      </c>
      <c r="BI24">
        <v>16802.3377431689</v>
      </c>
      <c r="BJ24">
        <v>1221.8685</v>
      </c>
      <c r="BK24">
        <v>0.966668117088607</v>
      </c>
      <c r="BL24">
        <v>14476.3763606804</v>
      </c>
      <c r="BM24">
        <v>13751.3470092476</v>
      </c>
      <c r="BN24" s="151">
        <v>31.645238095238092</v>
      </c>
    </row>
    <row r="25" spans="1:66" ht="12.75">
      <c r="A25">
        <v>23</v>
      </c>
      <c r="B25" s="4">
        <v>40057</v>
      </c>
      <c r="C25" s="4">
        <v>40086</v>
      </c>
      <c r="D25">
        <v>3215</v>
      </c>
      <c r="E25">
        <v>38678.996249683</v>
      </c>
      <c r="F25">
        <v>2959.8096</v>
      </c>
      <c r="G25">
        <v>0.920625069984448</v>
      </c>
      <c r="H25">
        <v>16614.4186979159</v>
      </c>
      <c r="I25">
        <v>13068.0690574431</v>
      </c>
      <c r="K25" s="4">
        <v>40057</v>
      </c>
      <c r="L25">
        <v>614</v>
      </c>
      <c r="M25">
        <v>5941.62169248464</v>
      </c>
      <c r="N25">
        <v>246.6891</v>
      </c>
      <c r="O25">
        <v>0.401773778501629</v>
      </c>
      <c r="P25">
        <v>28106.3016555375</v>
      </c>
      <c r="Q25">
        <v>24085.4650346717</v>
      </c>
      <c r="S25" s="4">
        <v>40057</v>
      </c>
      <c r="T25">
        <v>2149</v>
      </c>
      <c r="U25">
        <v>28417.4413998141</v>
      </c>
      <c r="V25">
        <v>1962.7153</v>
      </c>
      <c r="W25">
        <v>0.913315635179153</v>
      </c>
      <c r="X25">
        <v>15622.0025593764</v>
      </c>
      <c r="Y25">
        <v>14478.636509235</v>
      </c>
      <c r="AA25" s="4">
        <v>40057</v>
      </c>
      <c r="AB25">
        <v>452</v>
      </c>
      <c r="AC25">
        <v>4319.9331573842</v>
      </c>
      <c r="AD25">
        <v>750.4052</v>
      </c>
      <c r="AE25">
        <v>1.66018849557522</v>
      </c>
      <c r="AF25">
        <v>5722.13140973451</v>
      </c>
      <c r="AG25">
        <v>5756.80066900416</v>
      </c>
      <c r="AI25" s="4">
        <v>40057</v>
      </c>
      <c r="AJ25">
        <v>108</v>
      </c>
      <c r="AK25">
        <v>2004.74400679215</v>
      </c>
      <c r="AL25">
        <v>45.2487</v>
      </c>
      <c r="AM25">
        <v>0.418969444444445</v>
      </c>
      <c r="AN25">
        <v>49600.2364092593</v>
      </c>
      <c r="AO25">
        <v>44305.0078077856</v>
      </c>
      <c r="AQ25" s="4">
        <v>40057</v>
      </c>
      <c r="AR25">
        <v>506</v>
      </c>
      <c r="AS25">
        <v>3936.87768569249</v>
      </c>
      <c r="AT25">
        <v>201.4404</v>
      </c>
      <c r="AU25">
        <v>0.398103557312253</v>
      </c>
      <c r="AV25">
        <v>23518.6634077075</v>
      </c>
      <c r="AW25">
        <v>19543.6351679827</v>
      </c>
      <c r="AY25" s="4">
        <v>40057</v>
      </c>
      <c r="AZ25">
        <v>509</v>
      </c>
      <c r="BA25">
        <v>8118.30241435845</v>
      </c>
      <c r="BB25">
        <v>385.3125</v>
      </c>
      <c r="BC25">
        <v>0.756999017681729</v>
      </c>
      <c r="BD25">
        <v>20784.5933440079</v>
      </c>
      <c r="BE25">
        <v>21069.3979934688</v>
      </c>
      <c r="BG25" s="4">
        <v>40057</v>
      </c>
      <c r="BH25">
        <v>1640</v>
      </c>
      <c r="BI25">
        <v>20299.1389854557</v>
      </c>
      <c r="BJ25">
        <v>1577.4028</v>
      </c>
      <c r="BK25">
        <v>0.961830975609756</v>
      </c>
      <c r="BL25">
        <v>14019.7106634146</v>
      </c>
      <c r="BM25">
        <v>12868.7098726183</v>
      </c>
      <c r="BN25" s="151">
        <v>30.928500000000007</v>
      </c>
    </row>
    <row r="26" spans="1:66" ht="12.75">
      <c r="A26">
        <v>24</v>
      </c>
      <c r="B26" s="4">
        <v>40087</v>
      </c>
      <c r="C26" s="4">
        <v>40117</v>
      </c>
      <c r="D26">
        <v>2967</v>
      </c>
      <c r="E26">
        <v>37691.0969909658</v>
      </c>
      <c r="F26">
        <v>2736.5191</v>
      </c>
      <c r="G26">
        <v>0.922318537243007</v>
      </c>
      <c r="H26">
        <v>15883.8233923492</v>
      </c>
      <c r="I26">
        <v>13773.3725267862</v>
      </c>
      <c r="K26" s="4">
        <v>40087</v>
      </c>
      <c r="L26">
        <v>558</v>
      </c>
      <c r="M26">
        <v>5650.58170200438</v>
      </c>
      <c r="N26">
        <v>254.2638</v>
      </c>
      <c r="O26">
        <v>0.455669892473118</v>
      </c>
      <c r="P26">
        <v>25595.3602483871</v>
      </c>
      <c r="Q26">
        <v>22223.303915085</v>
      </c>
      <c r="S26" s="4">
        <v>40087</v>
      </c>
      <c r="T26">
        <v>1992</v>
      </c>
      <c r="U26">
        <v>28567.7741524235</v>
      </c>
      <c r="V26">
        <v>1834.7141</v>
      </c>
      <c r="W26">
        <v>0.921041214859438</v>
      </c>
      <c r="X26">
        <v>15322.1577333333</v>
      </c>
      <c r="Y26">
        <v>15570.6952665941</v>
      </c>
      <c r="AA26" s="4">
        <v>40087</v>
      </c>
      <c r="AB26">
        <v>417</v>
      </c>
      <c r="AC26">
        <v>3472.74113653788</v>
      </c>
      <c r="AD26">
        <v>647.5412</v>
      </c>
      <c r="AE26">
        <v>1.55285659472422</v>
      </c>
      <c r="AF26">
        <v>5571.59420071943</v>
      </c>
      <c r="AG26">
        <v>5362.96553259913</v>
      </c>
      <c r="AI26" s="4">
        <v>40087</v>
      </c>
      <c r="AJ26">
        <v>102</v>
      </c>
      <c r="AK26">
        <v>1838.96815686033</v>
      </c>
      <c r="AL26">
        <v>44.038</v>
      </c>
      <c r="AM26">
        <v>0.431745098039216</v>
      </c>
      <c r="AN26">
        <v>43881.2739803922</v>
      </c>
      <c r="AO26">
        <v>41758.6665348184</v>
      </c>
      <c r="AQ26" s="4">
        <v>40087</v>
      </c>
      <c r="AR26">
        <v>456</v>
      </c>
      <c r="AS26">
        <v>3811.61354514405</v>
      </c>
      <c r="AT26">
        <v>210.2258</v>
      </c>
      <c r="AU26">
        <v>0.46102149122807</v>
      </c>
      <c r="AV26">
        <v>21505.0900714912</v>
      </c>
      <c r="AW26">
        <v>18131.0455003337</v>
      </c>
      <c r="AY26" s="4">
        <v>40087</v>
      </c>
      <c r="AZ26">
        <v>485</v>
      </c>
      <c r="BA26">
        <v>8445.76614605548</v>
      </c>
      <c r="BB26">
        <v>401.3967</v>
      </c>
      <c r="BC26">
        <v>0.82762206185567</v>
      </c>
      <c r="BD26">
        <v>20453.1950115464</v>
      </c>
      <c r="BE26">
        <v>21040.9456431891</v>
      </c>
      <c r="BG26" s="4">
        <v>40087</v>
      </c>
      <c r="BH26">
        <v>1507</v>
      </c>
      <c r="BI26">
        <v>20122.0080063681</v>
      </c>
      <c r="BJ26">
        <v>1433.3174</v>
      </c>
      <c r="BK26">
        <v>0.951106436629064</v>
      </c>
      <c r="BL26">
        <v>13670.8285495686</v>
      </c>
      <c r="BM26">
        <v>14038.7662958449</v>
      </c>
      <c r="BN26" s="151">
        <v>29.422352941176474</v>
      </c>
    </row>
    <row r="27" spans="1:66" ht="12.75">
      <c r="A27">
        <v>25</v>
      </c>
      <c r="B27" s="4">
        <v>40118</v>
      </c>
      <c r="C27" s="4">
        <v>40147</v>
      </c>
      <c r="D27">
        <v>2871</v>
      </c>
      <c r="E27">
        <v>31935.3183511531</v>
      </c>
      <c r="F27">
        <v>2408.0208</v>
      </c>
      <c r="G27">
        <v>0.838739393939394</v>
      </c>
      <c r="H27">
        <v>16212.5926347963</v>
      </c>
      <c r="I27">
        <v>13262.0608389899</v>
      </c>
      <c r="K27" s="4">
        <v>40118</v>
      </c>
      <c r="L27">
        <v>582</v>
      </c>
      <c r="M27">
        <v>6213.98713820497</v>
      </c>
      <c r="N27">
        <v>268.2696</v>
      </c>
      <c r="O27">
        <v>0.460944329896907</v>
      </c>
      <c r="P27">
        <v>26203.4070886598</v>
      </c>
      <c r="Q27">
        <v>23163.2176668731</v>
      </c>
      <c r="S27" s="4">
        <v>40118</v>
      </c>
      <c r="T27">
        <v>1898</v>
      </c>
      <c r="U27">
        <v>22382.622677546</v>
      </c>
      <c r="V27">
        <v>1521.9549</v>
      </c>
      <c r="W27">
        <v>0.801872971548999</v>
      </c>
      <c r="X27">
        <v>15357.6033288725</v>
      </c>
      <c r="Y27">
        <v>14706.4953616865</v>
      </c>
      <c r="AA27" s="4">
        <v>40118</v>
      </c>
      <c r="AB27">
        <v>391</v>
      </c>
      <c r="AC27">
        <v>3338.70853540225</v>
      </c>
      <c r="AD27">
        <v>617.7963</v>
      </c>
      <c r="AE27">
        <v>1.58004168797954</v>
      </c>
      <c r="AF27">
        <v>5491.66089693094</v>
      </c>
      <c r="AG27">
        <v>5404.22229042526</v>
      </c>
      <c r="AI27" s="4">
        <v>40118</v>
      </c>
      <c r="AJ27">
        <v>112</v>
      </c>
      <c r="AK27">
        <v>1628.85227700138</v>
      </c>
      <c r="AL27">
        <v>35.9124</v>
      </c>
      <c r="AM27">
        <v>0.320646428571429</v>
      </c>
      <c r="AN27">
        <v>46255.55826875</v>
      </c>
      <c r="AO27">
        <v>45356.2634912003</v>
      </c>
      <c r="AQ27" s="4">
        <v>40118</v>
      </c>
      <c r="AR27">
        <v>470</v>
      </c>
      <c r="AS27">
        <v>4585.13486120359</v>
      </c>
      <c r="AT27">
        <v>232.3572</v>
      </c>
      <c r="AU27">
        <v>0.494377021276595</v>
      </c>
      <c r="AV27">
        <v>21425.0221265957</v>
      </c>
      <c r="AW27">
        <v>19733.1301169217</v>
      </c>
      <c r="AY27" s="4">
        <v>40118</v>
      </c>
      <c r="AZ27">
        <v>440</v>
      </c>
      <c r="BA27">
        <v>5778.46588698715</v>
      </c>
      <c r="BB27">
        <v>277.0031</v>
      </c>
      <c r="BC27">
        <v>0.6295525</v>
      </c>
      <c r="BD27">
        <v>20496.9922270455</v>
      </c>
      <c r="BE27">
        <v>20860.6542200688</v>
      </c>
      <c r="BG27" s="4">
        <v>40118</v>
      </c>
      <c r="BH27">
        <v>1458</v>
      </c>
      <c r="BI27">
        <v>16604.1567905588</v>
      </c>
      <c r="BJ27">
        <v>1244.9518</v>
      </c>
      <c r="BK27">
        <v>0.853876406035666</v>
      </c>
      <c r="BL27">
        <v>13806.6217683813</v>
      </c>
      <c r="BM27">
        <v>13337.1884683076</v>
      </c>
      <c r="BN27" s="151">
        <v>28.892222222222227</v>
      </c>
    </row>
    <row r="28" spans="1:66" ht="12.75">
      <c r="A28">
        <v>26</v>
      </c>
      <c r="B28" s="4">
        <v>40148</v>
      </c>
      <c r="C28" s="4">
        <v>40178</v>
      </c>
      <c r="D28">
        <v>3271</v>
      </c>
      <c r="E28">
        <v>35266.3721580764</v>
      </c>
      <c r="F28">
        <v>2726.6992</v>
      </c>
      <c r="G28">
        <v>0.833598043411801</v>
      </c>
      <c r="H28">
        <v>15341.8316794558</v>
      </c>
      <c r="I28">
        <v>12933.7230003502</v>
      </c>
      <c r="K28" s="4">
        <v>40148</v>
      </c>
      <c r="L28">
        <v>617</v>
      </c>
      <c r="M28">
        <v>6335.81957589863</v>
      </c>
      <c r="N28">
        <v>290.5603</v>
      </c>
      <c r="O28">
        <v>0.470924311183144</v>
      </c>
      <c r="P28">
        <v>24328.7011743922</v>
      </c>
      <c r="Q28">
        <v>21805.5239339257</v>
      </c>
      <c r="S28" s="4">
        <v>40148</v>
      </c>
      <c r="T28">
        <v>2165</v>
      </c>
      <c r="U28">
        <v>24905.4799799657</v>
      </c>
      <c r="V28">
        <v>1715.29</v>
      </c>
      <c r="W28">
        <v>0.792281755196305</v>
      </c>
      <c r="X28">
        <v>14969.5784038799</v>
      </c>
      <c r="Y28">
        <v>14519.6905362741</v>
      </c>
      <c r="AA28" s="4">
        <v>40148</v>
      </c>
      <c r="AB28">
        <v>489</v>
      </c>
      <c r="AC28">
        <v>4025.07260221208</v>
      </c>
      <c r="AD28">
        <v>720.8489</v>
      </c>
      <c r="AE28">
        <v>1.47412862985685</v>
      </c>
      <c r="AF28">
        <v>5650.68620552147</v>
      </c>
      <c r="AG28">
        <v>5583.79516457898</v>
      </c>
      <c r="AI28" s="4">
        <v>40148</v>
      </c>
      <c r="AJ28">
        <v>99</v>
      </c>
      <c r="AK28">
        <v>1330.8376569265</v>
      </c>
      <c r="AL28">
        <v>32.0809</v>
      </c>
      <c r="AM28">
        <v>0.324049494949495</v>
      </c>
      <c r="AN28">
        <v>43138.5912929293</v>
      </c>
      <c r="AO28">
        <v>41483.8005456985</v>
      </c>
      <c r="AQ28" s="4">
        <v>40148</v>
      </c>
      <c r="AR28">
        <v>518</v>
      </c>
      <c r="AS28">
        <v>5004.98191897213</v>
      </c>
      <c r="AT28">
        <v>258.4794</v>
      </c>
      <c r="AU28">
        <v>0.498994980694981</v>
      </c>
      <c r="AV28">
        <v>20733.7607849421</v>
      </c>
      <c r="AW28">
        <v>19363.1752432578</v>
      </c>
      <c r="AY28" s="4">
        <v>40148</v>
      </c>
      <c r="AZ28">
        <v>465</v>
      </c>
      <c r="BA28">
        <v>5932.24395156327</v>
      </c>
      <c r="BB28">
        <v>298.5869</v>
      </c>
      <c r="BC28">
        <v>0.642122365591398</v>
      </c>
      <c r="BD28">
        <v>20545.0642333333</v>
      </c>
      <c r="BE28">
        <v>19867.7301367316</v>
      </c>
      <c r="BG28" s="4">
        <v>40148</v>
      </c>
      <c r="BH28">
        <v>1700</v>
      </c>
      <c r="BI28">
        <v>18973.2360284024</v>
      </c>
      <c r="BJ28">
        <v>1416.7031</v>
      </c>
      <c r="BK28">
        <v>0.833354764705882</v>
      </c>
      <c r="BL28">
        <v>13444.5190446471</v>
      </c>
      <c r="BM28">
        <v>13392.528066327</v>
      </c>
      <c r="BN28" s="151">
        <v>30.037368421052633</v>
      </c>
    </row>
    <row r="29" spans="1:66" ht="12.75">
      <c r="A29">
        <v>27</v>
      </c>
      <c r="B29" s="4">
        <v>40179</v>
      </c>
      <c r="C29" s="4">
        <v>40209</v>
      </c>
      <c r="D29">
        <v>2141</v>
      </c>
      <c r="E29">
        <v>23840.676404866</v>
      </c>
      <c r="F29">
        <v>1913.656</v>
      </c>
      <c r="G29">
        <v>0.893814105558151</v>
      </c>
      <c r="H29">
        <v>15293.5715816016</v>
      </c>
      <c r="I29">
        <v>12458.1828734454</v>
      </c>
      <c r="K29" s="4">
        <v>40179</v>
      </c>
      <c r="L29">
        <v>415</v>
      </c>
      <c r="M29">
        <v>4754.27652258708</v>
      </c>
      <c r="N29">
        <v>226.5547</v>
      </c>
      <c r="O29">
        <v>0.545914939759036</v>
      </c>
      <c r="P29">
        <v>23720.3405752504</v>
      </c>
      <c r="Q29">
        <v>20985.1153941502</v>
      </c>
      <c r="S29" s="4">
        <v>40179</v>
      </c>
      <c r="T29">
        <v>1436</v>
      </c>
      <c r="U29">
        <v>16223.7843761112</v>
      </c>
      <c r="V29">
        <v>1145.1215</v>
      </c>
      <c r="W29">
        <v>0.797438370473538</v>
      </c>
      <c r="X29">
        <v>14865.5532340763</v>
      </c>
      <c r="Y29">
        <v>14167.7406075348</v>
      </c>
      <c r="AA29" s="4">
        <v>40179</v>
      </c>
      <c r="AB29">
        <v>290</v>
      </c>
      <c r="AC29">
        <v>2862.61550616782</v>
      </c>
      <c r="AD29">
        <v>541.9798</v>
      </c>
      <c r="AE29">
        <v>1.86889586206897</v>
      </c>
      <c r="AF29">
        <v>5354.00335636689</v>
      </c>
      <c r="AG29">
        <v>5281.77527311502</v>
      </c>
      <c r="AI29" s="4">
        <v>40179</v>
      </c>
      <c r="AJ29">
        <v>67</v>
      </c>
      <c r="AK29">
        <v>790.593371784684</v>
      </c>
      <c r="AL29">
        <v>18.9315</v>
      </c>
      <c r="AM29">
        <v>0.282559701492537</v>
      </c>
      <c r="AN29">
        <v>46554.6627650507</v>
      </c>
      <c r="AO29">
        <v>41760.7359049565</v>
      </c>
      <c r="AQ29" s="4">
        <v>40179</v>
      </c>
      <c r="AR29">
        <v>348</v>
      </c>
      <c r="AS29">
        <v>3963.6831508024</v>
      </c>
      <c r="AT29">
        <v>207.6232</v>
      </c>
      <c r="AU29">
        <v>0.596618390804598</v>
      </c>
      <c r="AV29">
        <v>19324.0773950302</v>
      </c>
      <c r="AW29">
        <v>19090.7526268856</v>
      </c>
      <c r="AY29" s="4">
        <v>40179</v>
      </c>
      <c r="AZ29">
        <v>326</v>
      </c>
      <c r="BA29">
        <v>4272.91405073562</v>
      </c>
      <c r="BB29">
        <v>213.5776</v>
      </c>
      <c r="BC29">
        <v>0.655146012269939</v>
      </c>
      <c r="BD29">
        <v>20182.8531916239</v>
      </c>
      <c r="BE29">
        <v>20006.3773108023</v>
      </c>
      <c r="BG29" s="4">
        <v>40179</v>
      </c>
      <c r="BH29">
        <v>1110</v>
      </c>
      <c r="BI29">
        <v>11950.8703253755</v>
      </c>
      <c r="BJ29">
        <v>931.5439</v>
      </c>
      <c r="BK29">
        <v>0.839228738738739</v>
      </c>
      <c r="BL29">
        <v>13303.8957690668</v>
      </c>
      <c r="BM29">
        <v>12829.1005130037</v>
      </c>
      <c r="BN29" s="152">
        <v>29.81666666666667</v>
      </c>
    </row>
    <row r="30" spans="1:66" ht="12.75">
      <c r="A30">
        <v>28</v>
      </c>
      <c r="B30" s="4">
        <v>40210</v>
      </c>
      <c r="C30" s="4">
        <v>40237</v>
      </c>
      <c r="D30">
        <v>2792</v>
      </c>
      <c r="E30">
        <v>27790.1675219303</v>
      </c>
      <c r="F30">
        <v>2199.228</v>
      </c>
      <c r="G30">
        <v>0.787689111747851</v>
      </c>
      <c r="H30">
        <v>15548.1872382091</v>
      </c>
      <c r="I30">
        <v>12636.3285307073</v>
      </c>
      <c r="K30" s="4">
        <v>40210</v>
      </c>
      <c r="L30">
        <v>512</v>
      </c>
      <c r="M30">
        <v>4104.45513511841</v>
      </c>
      <c r="N30">
        <v>174.964</v>
      </c>
      <c r="O30">
        <v>0.3417265625</v>
      </c>
      <c r="P30">
        <v>25983.9310862943</v>
      </c>
      <c r="Q30">
        <v>23458.8551651678</v>
      </c>
      <c r="S30" s="4">
        <v>40210</v>
      </c>
      <c r="T30">
        <v>1870</v>
      </c>
      <c r="U30">
        <v>20393.7389628482</v>
      </c>
      <c r="V30">
        <v>1422.358</v>
      </c>
      <c r="W30">
        <v>0.760619251336898</v>
      </c>
      <c r="X30">
        <v>14842.4915276254</v>
      </c>
      <c r="Y30">
        <v>14337.9788793315</v>
      </c>
      <c r="AA30" s="4">
        <v>40210</v>
      </c>
      <c r="AB30">
        <v>410</v>
      </c>
      <c r="AC30">
        <v>3291.97342396372</v>
      </c>
      <c r="AD30">
        <v>601.906</v>
      </c>
      <c r="AE30">
        <v>1.46806341463415</v>
      </c>
      <c r="AF30">
        <v>5734.89486887194</v>
      </c>
      <c r="AG30">
        <v>5469.24839420727</v>
      </c>
      <c r="AI30" s="4">
        <v>40210</v>
      </c>
      <c r="AJ30">
        <v>81</v>
      </c>
      <c r="AK30">
        <v>1020.64609979016</v>
      </c>
      <c r="AL30">
        <v>20.502</v>
      </c>
      <c r="AM30">
        <v>0.253111111111111</v>
      </c>
      <c r="AN30">
        <v>49632.4836877506</v>
      </c>
      <c r="AO30">
        <v>49782.7577694938</v>
      </c>
      <c r="AQ30" s="4">
        <v>40210</v>
      </c>
      <c r="AR30">
        <v>431</v>
      </c>
      <c r="AS30">
        <v>3083.80903532825</v>
      </c>
      <c r="AT30">
        <v>154.462</v>
      </c>
      <c r="AU30">
        <v>0.358380510440835</v>
      </c>
      <c r="AV30">
        <v>21539.5395301042</v>
      </c>
      <c r="AW30">
        <v>19964.8394772064</v>
      </c>
      <c r="AY30" s="4">
        <v>40210</v>
      </c>
      <c r="AZ30">
        <v>410</v>
      </c>
      <c r="BA30">
        <v>5804.66090638127</v>
      </c>
      <c r="BB30">
        <v>284.991</v>
      </c>
      <c r="BC30">
        <v>0.6951</v>
      </c>
      <c r="BD30">
        <v>20853.9069976758</v>
      </c>
      <c r="BE30">
        <v>20367.8744464957</v>
      </c>
      <c r="BG30" s="4">
        <v>40210</v>
      </c>
      <c r="BH30">
        <v>1460</v>
      </c>
      <c r="BI30">
        <v>14589.0780564669</v>
      </c>
      <c r="BJ30">
        <v>1137.367</v>
      </c>
      <c r="BK30">
        <v>0.779018493150685</v>
      </c>
      <c r="BL30">
        <v>13154.3543065838</v>
      </c>
      <c r="BM30">
        <v>12827.0629062272</v>
      </c>
      <c r="BN30" s="151">
        <v>30.18846153846154</v>
      </c>
    </row>
    <row r="31" spans="1:66" ht="12.75">
      <c r="A31">
        <v>29</v>
      </c>
      <c r="B31" s="4">
        <v>40238</v>
      </c>
      <c r="C31" s="4">
        <v>40268</v>
      </c>
      <c r="D31">
        <v>2639</v>
      </c>
      <c r="E31">
        <v>28878.8406732539</v>
      </c>
      <c r="F31">
        <v>2316.18</v>
      </c>
      <c r="G31">
        <v>0.877673361121637</v>
      </c>
      <c r="H31">
        <v>15040.8439447734</v>
      </c>
      <c r="I31">
        <v>12468.30586278</v>
      </c>
      <c r="K31" s="4">
        <v>40238</v>
      </c>
      <c r="L31">
        <v>475</v>
      </c>
      <c r="M31">
        <v>4184.7811116418</v>
      </c>
      <c r="N31">
        <v>181.241</v>
      </c>
      <c r="O31">
        <v>0.38156</v>
      </c>
      <c r="P31">
        <v>25054.4225914617</v>
      </c>
      <c r="Q31">
        <v>23089.594030279</v>
      </c>
      <c r="S31" s="4">
        <v>40238</v>
      </c>
      <c r="T31">
        <v>1722</v>
      </c>
      <c r="U31">
        <v>20968.5018243823</v>
      </c>
      <c r="V31">
        <v>1468.656</v>
      </c>
      <c r="W31">
        <v>0.852878048780488</v>
      </c>
      <c r="X31">
        <v>14677.8505720503</v>
      </c>
      <c r="Y31">
        <v>14277.3405238411</v>
      </c>
      <c r="AA31" s="4">
        <v>40238</v>
      </c>
      <c r="AB31">
        <v>442</v>
      </c>
      <c r="AC31">
        <v>3725.55773722969</v>
      </c>
      <c r="AD31">
        <v>666.283</v>
      </c>
      <c r="AE31">
        <v>1.50742760180995</v>
      </c>
      <c r="AF31">
        <v>5693.84107294593</v>
      </c>
      <c r="AG31">
        <v>5591.55454548547</v>
      </c>
      <c r="AI31" s="4">
        <v>40238</v>
      </c>
      <c r="AJ31">
        <v>72</v>
      </c>
      <c r="AK31">
        <v>1077.7373882535</v>
      </c>
      <c r="AL31">
        <v>23.489</v>
      </c>
      <c r="AM31">
        <v>0.326236111111111</v>
      </c>
      <c r="AN31">
        <v>48565.3596613389</v>
      </c>
      <c r="AO31">
        <v>45882.6424391631</v>
      </c>
      <c r="AQ31" s="4">
        <v>40238</v>
      </c>
      <c r="AR31">
        <v>403</v>
      </c>
      <c r="AS31">
        <v>3107.0437233883</v>
      </c>
      <c r="AT31">
        <v>157.752</v>
      </c>
      <c r="AU31">
        <v>0.391444168734491</v>
      </c>
      <c r="AV31">
        <v>20853.9574077615</v>
      </c>
      <c r="AW31">
        <v>19695.7485381377</v>
      </c>
      <c r="AY31" s="4">
        <v>40238</v>
      </c>
      <c r="AZ31">
        <v>368</v>
      </c>
      <c r="BA31">
        <v>5944.92560487783</v>
      </c>
      <c r="BB31">
        <v>285.043</v>
      </c>
      <c r="BC31">
        <v>0.774573369565217</v>
      </c>
      <c r="BD31">
        <v>20288.0767094185</v>
      </c>
      <c r="BE31">
        <v>20856.2413561387</v>
      </c>
      <c r="BG31" s="4">
        <v>40238</v>
      </c>
      <c r="BH31">
        <v>1354</v>
      </c>
      <c r="BI31">
        <v>15023.5762195045</v>
      </c>
      <c r="BJ31">
        <v>1183.613</v>
      </c>
      <c r="BK31">
        <v>0.874160265878877</v>
      </c>
      <c r="BL31">
        <v>13153.062375188</v>
      </c>
      <c r="BM31">
        <v>12692.9800699253</v>
      </c>
      <c r="BN31" s="151">
        <v>29.554285714285715</v>
      </c>
    </row>
    <row r="32" spans="1:66" ht="12.75">
      <c r="A32">
        <v>30</v>
      </c>
      <c r="B32" s="4">
        <v>40269</v>
      </c>
      <c r="C32" s="4">
        <v>40298</v>
      </c>
      <c r="D32">
        <v>3392</v>
      </c>
      <c r="E32">
        <v>36471.8663056229</v>
      </c>
      <c r="F32">
        <v>2971.856</v>
      </c>
      <c r="G32">
        <v>0.87613679245283</v>
      </c>
      <c r="H32">
        <v>15160.6677352334</v>
      </c>
      <c r="I32">
        <v>12272.4204354528</v>
      </c>
      <c r="K32" s="4">
        <v>40269</v>
      </c>
      <c r="L32">
        <v>558</v>
      </c>
      <c r="M32">
        <v>4458.9624674836</v>
      </c>
      <c r="N32">
        <v>217.109</v>
      </c>
      <c r="O32">
        <v>0.389084229390681</v>
      </c>
      <c r="P32">
        <v>24018.1876340846</v>
      </c>
      <c r="Q32">
        <v>20537.8978645915</v>
      </c>
      <c r="S32" s="4">
        <v>40269</v>
      </c>
      <c r="T32">
        <v>2350</v>
      </c>
      <c r="U32">
        <v>26702.4360046202</v>
      </c>
      <c r="V32">
        <v>1868.641</v>
      </c>
      <c r="W32">
        <v>0.795166382978723</v>
      </c>
      <c r="X32">
        <v>15045.4529482944</v>
      </c>
      <c r="Y32">
        <v>14289.7624555066</v>
      </c>
      <c r="AA32" s="4">
        <v>40269</v>
      </c>
      <c r="AB32">
        <v>484</v>
      </c>
      <c r="AC32">
        <v>5310.4678335191</v>
      </c>
      <c r="AD32">
        <v>886.106</v>
      </c>
      <c r="AE32">
        <v>1.83079752066116</v>
      </c>
      <c r="AF32">
        <v>5508.30956529091</v>
      </c>
      <c r="AG32">
        <v>5993.03901961966</v>
      </c>
      <c r="AI32" s="4">
        <v>40269</v>
      </c>
      <c r="AJ32">
        <v>100</v>
      </c>
      <c r="AK32">
        <v>1130.32665228396</v>
      </c>
      <c r="AL32">
        <v>29.288</v>
      </c>
      <c r="AM32">
        <v>0.29288</v>
      </c>
      <c r="AN32">
        <v>40820.242650218</v>
      </c>
      <c r="AO32">
        <v>38593.5076578789</v>
      </c>
      <c r="AQ32" s="4">
        <v>40269</v>
      </c>
      <c r="AR32">
        <v>458</v>
      </c>
      <c r="AS32">
        <v>3328.63581519965</v>
      </c>
      <c r="AT32">
        <v>187.821</v>
      </c>
      <c r="AU32">
        <v>0.410089519650655</v>
      </c>
      <c r="AV32">
        <v>20349.6166698633</v>
      </c>
      <c r="AW32">
        <v>17722.3836269621</v>
      </c>
      <c r="AY32" s="4">
        <v>40269</v>
      </c>
      <c r="AZ32">
        <v>621</v>
      </c>
      <c r="BA32">
        <v>7591.9283679693</v>
      </c>
      <c r="BB32">
        <v>381.327</v>
      </c>
      <c r="BC32">
        <v>0.614053140096618</v>
      </c>
      <c r="BD32">
        <v>20233.0155456208</v>
      </c>
      <c r="BE32">
        <v>19909.2337232069</v>
      </c>
      <c r="BG32" s="4">
        <v>40269</v>
      </c>
      <c r="BH32">
        <v>1729</v>
      </c>
      <c r="BI32">
        <v>19110.5076366509</v>
      </c>
      <c r="BJ32">
        <v>1487.314</v>
      </c>
      <c r="BK32">
        <v>0.860216310005784</v>
      </c>
      <c r="BL32">
        <v>13182.2508818168</v>
      </c>
      <c r="BM32">
        <v>12849.0067575851</v>
      </c>
      <c r="BN32" s="151">
        <v>29.2325</v>
      </c>
    </row>
    <row r="33" spans="1:66" ht="12.75">
      <c r="A33">
        <v>31</v>
      </c>
      <c r="B33" s="4">
        <v>40299</v>
      </c>
      <c r="C33" s="4">
        <v>40329</v>
      </c>
      <c r="D33">
        <v>3143</v>
      </c>
      <c r="E33">
        <v>31063.5992973039</v>
      </c>
      <c r="F33">
        <v>2666.72</v>
      </c>
      <c r="G33">
        <v>0.848463251670379</v>
      </c>
      <c r="H33">
        <v>14839.3860001454</v>
      </c>
      <c r="I33">
        <v>11648.6167641537</v>
      </c>
      <c r="K33" s="4">
        <v>40299</v>
      </c>
      <c r="L33">
        <v>509</v>
      </c>
      <c r="M33">
        <v>4278.35712310679</v>
      </c>
      <c r="N33">
        <v>192.729</v>
      </c>
      <c r="O33">
        <v>0.378642436149312</v>
      </c>
      <c r="P33">
        <v>24878.107506102</v>
      </c>
      <c r="Q33">
        <v>22198.8238568497</v>
      </c>
      <c r="S33" s="4">
        <v>40299</v>
      </c>
      <c r="T33">
        <v>2143</v>
      </c>
      <c r="U33">
        <v>21312.3745411147</v>
      </c>
      <c r="V33">
        <v>1547.835</v>
      </c>
      <c r="W33">
        <v>0.722274848343444</v>
      </c>
      <c r="X33">
        <v>14566.4713888327</v>
      </c>
      <c r="Y33">
        <v>13769.151454202</v>
      </c>
      <c r="AA33" s="4">
        <v>40299</v>
      </c>
      <c r="AB33">
        <v>491</v>
      </c>
      <c r="AC33">
        <v>5472.86763308232</v>
      </c>
      <c r="AD33">
        <v>926.156</v>
      </c>
      <c r="AE33">
        <v>1.88626476578411</v>
      </c>
      <c r="AF33">
        <v>5623.79896452668</v>
      </c>
      <c r="AG33">
        <v>5909.22871857691</v>
      </c>
      <c r="AI33" s="4">
        <v>40299</v>
      </c>
      <c r="AJ33">
        <v>84</v>
      </c>
      <c r="AK33">
        <v>1041.32508452152</v>
      </c>
      <c r="AL33">
        <v>27.228</v>
      </c>
      <c r="AM33">
        <v>0.324142857142857</v>
      </c>
      <c r="AN33">
        <v>45786.4058098714</v>
      </c>
      <c r="AO33">
        <v>38244.6409769914</v>
      </c>
      <c r="AQ33" s="4">
        <v>40299</v>
      </c>
      <c r="AR33">
        <v>425</v>
      </c>
      <c r="AS33">
        <v>3237.03203858527</v>
      </c>
      <c r="AT33">
        <v>165.501</v>
      </c>
      <c r="AU33">
        <v>0.389414117647059</v>
      </c>
      <c r="AV33">
        <v>20745.643841357</v>
      </c>
      <c r="AW33">
        <v>19558.9877921298</v>
      </c>
      <c r="AY33" s="4">
        <v>40299</v>
      </c>
      <c r="AZ33">
        <v>490</v>
      </c>
      <c r="BA33">
        <v>4762.88915797089</v>
      </c>
      <c r="BB33">
        <v>235.558</v>
      </c>
      <c r="BC33">
        <v>0.480730612244898</v>
      </c>
      <c r="BD33">
        <v>20406.9987573406</v>
      </c>
      <c r="BE33">
        <v>20219.6026370189</v>
      </c>
      <c r="BG33" s="4">
        <v>40299</v>
      </c>
      <c r="BH33">
        <v>1653</v>
      </c>
      <c r="BI33">
        <v>16549.4853831439</v>
      </c>
      <c r="BJ33">
        <v>1312.277</v>
      </c>
      <c r="BK33">
        <v>0.793875983061101</v>
      </c>
      <c r="BL33">
        <v>12835.1595857057</v>
      </c>
      <c r="BM33">
        <v>12611.274436071</v>
      </c>
      <c r="BN33" s="151">
        <v>30.414705882352944</v>
      </c>
    </row>
    <row r="34" spans="1:66" ht="12.75">
      <c r="A34">
        <v>32</v>
      </c>
      <c r="B34" s="4">
        <v>40330</v>
      </c>
      <c r="C34" s="4">
        <v>40359</v>
      </c>
      <c r="D34">
        <v>3352</v>
      </c>
      <c r="E34">
        <v>37510.4641008084</v>
      </c>
      <c r="F34">
        <v>3058.355</v>
      </c>
      <c r="G34">
        <v>0.912397076372315</v>
      </c>
      <c r="H34">
        <v>14945.9436317503</v>
      </c>
      <c r="I34">
        <v>12264.914995417</v>
      </c>
      <c r="K34" s="4">
        <v>40330</v>
      </c>
      <c r="L34">
        <v>582</v>
      </c>
      <c r="M34">
        <v>4876.312088847</v>
      </c>
      <c r="N34">
        <v>238.124</v>
      </c>
      <c r="O34">
        <v>0.409147766323024</v>
      </c>
      <c r="P34">
        <v>23516.609804745</v>
      </c>
      <c r="Q34">
        <v>20478.0370262846</v>
      </c>
      <c r="S34" s="4">
        <v>40330</v>
      </c>
      <c r="T34">
        <v>2231</v>
      </c>
      <c r="U34">
        <v>27343.7997358898</v>
      </c>
      <c r="V34">
        <v>1840.301</v>
      </c>
      <c r="W34">
        <v>0.824877185118781</v>
      </c>
      <c r="X34">
        <v>14989.1564419952</v>
      </c>
      <c r="Y34">
        <v>14858.3300970275</v>
      </c>
      <c r="AA34" s="4">
        <v>40330</v>
      </c>
      <c r="AB34">
        <v>539</v>
      </c>
      <c r="AC34">
        <v>5290.35227607171</v>
      </c>
      <c r="AD34">
        <v>979.93</v>
      </c>
      <c r="AE34">
        <v>1.81805194805195</v>
      </c>
      <c r="AF34">
        <v>5512.66813575881</v>
      </c>
      <c r="AG34">
        <v>5398.70427078639</v>
      </c>
      <c r="AI34" s="4">
        <v>40330</v>
      </c>
      <c r="AJ34">
        <v>87</v>
      </c>
      <c r="AK34">
        <v>1258.7153922832</v>
      </c>
      <c r="AL34">
        <v>30.683</v>
      </c>
      <c r="AM34">
        <v>0.35267816091954</v>
      </c>
      <c r="AN34">
        <v>41966.2181781862</v>
      </c>
      <c r="AO34">
        <v>41023.2178171366</v>
      </c>
      <c r="AQ34" s="4">
        <v>40330</v>
      </c>
      <c r="AR34">
        <v>495</v>
      </c>
      <c r="AS34">
        <v>3617.59669656379</v>
      </c>
      <c r="AT34">
        <v>207.441</v>
      </c>
      <c r="AU34">
        <v>0.419072727272727</v>
      </c>
      <c r="AV34">
        <v>20273.9513633523</v>
      </c>
      <c r="AW34">
        <v>17439.159551698</v>
      </c>
      <c r="AY34" s="4">
        <v>40330</v>
      </c>
      <c r="AZ34">
        <v>509</v>
      </c>
      <c r="BA34">
        <v>6981.78647151919</v>
      </c>
      <c r="BB34">
        <v>311.709</v>
      </c>
      <c r="BC34">
        <v>0.61239489194499</v>
      </c>
      <c r="BD34">
        <v>20834.6119811768</v>
      </c>
      <c r="BE34">
        <v>22398.4115682229</v>
      </c>
      <c r="BG34" s="4">
        <v>40330</v>
      </c>
      <c r="BH34">
        <v>1722</v>
      </c>
      <c r="BI34">
        <v>20362.0132643706</v>
      </c>
      <c r="BJ34">
        <v>1528.592</v>
      </c>
      <c r="BK34">
        <v>0.887684088269454</v>
      </c>
      <c r="BL34">
        <v>13261.318538718</v>
      </c>
      <c r="BM34">
        <v>13320.7639869701</v>
      </c>
      <c r="BN34" s="151">
        <v>31.189444444444444</v>
      </c>
    </row>
    <row r="35" spans="1:66" ht="12.75">
      <c r="A35">
        <v>33</v>
      </c>
      <c r="B35" s="4">
        <v>40360</v>
      </c>
      <c r="C35" s="4">
        <v>40390</v>
      </c>
      <c r="D35">
        <v>2973</v>
      </c>
      <c r="E35">
        <v>30862.751308152</v>
      </c>
      <c r="F35">
        <v>2531.462</v>
      </c>
      <c r="G35">
        <v>0.851484022872519</v>
      </c>
      <c r="H35">
        <v>15043.6888240134</v>
      </c>
      <c r="I35">
        <v>12191.6707847687</v>
      </c>
      <c r="K35" s="4">
        <v>40360</v>
      </c>
      <c r="L35">
        <v>535</v>
      </c>
      <c r="M35">
        <v>5309.48724942635</v>
      </c>
      <c r="N35">
        <v>224.221</v>
      </c>
      <c r="O35">
        <v>0.419104672897196</v>
      </c>
      <c r="P35">
        <v>24627.5114161916</v>
      </c>
      <c r="Q35">
        <v>23679.7055111981</v>
      </c>
      <c r="S35" s="4">
        <v>40360</v>
      </c>
      <c r="T35">
        <v>1983</v>
      </c>
      <c r="U35">
        <v>20628.8591432192</v>
      </c>
      <c r="V35">
        <v>1401.572</v>
      </c>
      <c r="W35">
        <v>0.70679374684821</v>
      </c>
      <c r="X35">
        <v>14619.8170747953</v>
      </c>
      <c r="Y35">
        <v>14718.3727580311</v>
      </c>
      <c r="AA35" s="4">
        <v>40360</v>
      </c>
      <c r="AB35">
        <v>455</v>
      </c>
      <c r="AC35">
        <v>4924.40491550642</v>
      </c>
      <c r="AD35">
        <v>905.669</v>
      </c>
      <c r="AE35">
        <v>1.99048131868132</v>
      </c>
      <c r="AF35">
        <v>5622.1340809022</v>
      </c>
      <c r="AG35">
        <v>5437.3119931304</v>
      </c>
      <c r="AI35" s="4">
        <v>40360</v>
      </c>
      <c r="AJ35">
        <v>93</v>
      </c>
      <c r="AK35">
        <v>1720.46025464052</v>
      </c>
      <c r="AL35">
        <v>42.557</v>
      </c>
      <c r="AM35">
        <v>0.457602150537634</v>
      </c>
      <c r="AN35">
        <v>43800.7409141118</v>
      </c>
      <c r="AO35">
        <v>40427.1977498536</v>
      </c>
      <c r="AQ35" s="4">
        <v>40360</v>
      </c>
      <c r="AR35">
        <v>442</v>
      </c>
      <c r="AS35">
        <v>3589.02699478583</v>
      </c>
      <c r="AT35">
        <v>181.664</v>
      </c>
      <c r="AU35">
        <v>0.411004524886878</v>
      </c>
      <c r="AV35">
        <v>20593.3251191179</v>
      </c>
      <c r="AW35">
        <v>19756.4019001334</v>
      </c>
      <c r="AY35" s="4">
        <v>40360</v>
      </c>
      <c r="AZ35">
        <v>464</v>
      </c>
      <c r="BA35">
        <v>5897.85649819478</v>
      </c>
      <c r="BB35">
        <v>273.281</v>
      </c>
      <c r="BC35">
        <v>0.588967672413793</v>
      </c>
      <c r="BD35">
        <v>20482.343717734</v>
      </c>
      <c r="BE35">
        <v>21581.6558714099</v>
      </c>
      <c r="BG35" s="4">
        <v>40360</v>
      </c>
      <c r="BH35">
        <v>1519</v>
      </c>
      <c r="BI35">
        <v>14731.0026450244</v>
      </c>
      <c r="BJ35">
        <v>1128.291</v>
      </c>
      <c r="BK35">
        <v>0.742785385121791</v>
      </c>
      <c r="BL35">
        <v>12829.0255261951</v>
      </c>
      <c r="BM35">
        <v>13056.0313297052</v>
      </c>
      <c r="BN35" s="151">
        <v>30.67478260869565</v>
      </c>
    </row>
    <row r="36" spans="1:66" ht="12.75">
      <c r="A36">
        <v>34</v>
      </c>
      <c r="B36" s="4">
        <v>40391</v>
      </c>
      <c r="C36" s="4">
        <v>40421</v>
      </c>
      <c r="D36">
        <v>3061</v>
      </c>
      <c r="E36">
        <v>34456.5979906997</v>
      </c>
      <c r="F36">
        <v>2787.392</v>
      </c>
      <c r="G36">
        <v>0.910614831754329</v>
      </c>
      <c r="H36">
        <v>15010.9235901166</v>
      </c>
      <c r="I36">
        <v>12361.5903291319</v>
      </c>
      <c r="K36" s="4">
        <v>40391</v>
      </c>
      <c r="L36">
        <v>458</v>
      </c>
      <c r="M36">
        <v>5143.36229720755</v>
      </c>
      <c r="N36">
        <v>208.356</v>
      </c>
      <c r="O36">
        <v>0.45492576419214</v>
      </c>
      <c r="P36">
        <v>25761.2122143891</v>
      </c>
      <c r="Q36">
        <v>24685.4532492827</v>
      </c>
      <c r="S36" s="4">
        <v>40391</v>
      </c>
      <c r="T36">
        <v>2143</v>
      </c>
      <c r="U36">
        <v>24732.6450887797</v>
      </c>
      <c r="V36">
        <v>1710.037</v>
      </c>
      <c r="W36">
        <v>0.797964069062063</v>
      </c>
      <c r="X36">
        <v>14768.8200716135</v>
      </c>
      <c r="Y36">
        <v>14463.2221927243</v>
      </c>
      <c r="AA36" s="4">
        <v>40391</v>
      </c>
      <c r="AB36">
        <v>460</v>
      </c>
      <c r="AC36">
        <v>4580.59060471241</v>
      </c>
      <c r="AD36">
        <v>868.999</v>
      </c>
      <c r="AE36">
        <v>1.88912826086957</v>
      </c>
      <c r="AF36">
        <v>5435.26196019304</v>
      </c>
      <c r="AG36">
        <v>5271.11147965926</v>
      </c>
      <c r="AI36" s="4">
        <v>40391</v>
      </c>
      <c r="AJ36">
        <v>72</v>
      </c>
      <c r="AK36">
        <v>1504.89833542821</v>
      </c>
      <c r="AL36">
        <v>32.266</v>
      </c>
      <c r="AM36">
        <v>0.448138888888889</v>
      </c>
      <c r="AN36">
        <v>48126.9375863472</v>
      </c>
      <c r="AO36">
        <v>46640.3748660576</v>
      </c>
      <c r="AQ36" s="4">
        <v>40391</v>
      </c>
      <c r="AR36">
        <v>386</v>
      </c>
      <c r="AS36">
        <v>3638.46396177934</v>
      </c>
      <c r="AT36">
        <v>176.09</v>
      </c>
      <c r="AU36">
        <v>0.45619170984456</v>
      </c>
      <c r="AV36">
        <v>21589.3670672881</v>
      </c>
      <c r="AW36">
        <v>20662.5246281978</v>
      </c>
      <c r="AY36" s="4">
        <v>40391</v>
      </c>
      <c r="AZ36">
        <v>503</v>
      </c>
      <c r="BA36">
        <v>6427.87792594624</v>
      </c>
      <c r="BB36">
        <v>310.667</v>
      </c>
      <c r="BC36">
        <v>0.617628230616302</v>
      </c>
      <c r="BD36">
        <v>20539.2121609447</v>
      </c>
      <c r="BE36">
        <v>20690.5719820459</v>
      </c>
      <c r="BG36" s="4">
        <v>40391</v>
      </c>
      <c r="BH36">
        <v>1640</v>
      </c>
      <c r="BI36">
        <v>18304.7671628334</v>
      </c>
      <c r="BJ36">
        <v>1399.37</v>
      </c>
      <c r="BK36">
        <v>0.853274390243902</v>
      </c>
      <c r="BL36">
        <v>12998.9985954345</v>
      </c>
      <c r="BM36">
        <v>13080.7200117434</v>
      </c>
      <c r="BN36" s="151">
        <v>30.345238095238102</v>
      </c>
    </row>
    <row r="37" spans="1:66" ht="12.75">
      <c r="A37">
        <v>35</v>
      </c>
      <c r="B37" s="4">
        <v>40422</v>
      </c>
      <c r="C37" s="4">
        <v>40451</v>
      </c>
      <c r="D37">
        <v>3334</v>
      </c>
      <c r="E37">
        <v>35024.9688389789</v>
      </c>
      <c r="F37">
        <v>2737.645</v>
      </c>
      <c r="G37">
        <v>0.821129274145171</v>
      </c>
      <c r="H37">
        <v>15637.3130259393</v>
      </c>
      <c r="I37">
        <v>12793.8315007895</v>
      </c>
      <c r="K37" s="4">
        <v>40422</v>
      </c>
      <c r="L37">
        <v>617</v>
      </c>
      <c r="M37">
        <v>7145.08755902912</v>
      </c>
      <c r="N37">
        <v>307.028</v>
      </c>
      <c r="O37">
        <v>0.497614262560778</v>
      </c>
      <c r="P37">
        <v>25655.9237839455</v>
      </c>
      <c r="Q37">
        <v>23271.7783362726</v>
      </c>
      <c r="S37" s="4">
        <v>40422</v>
      </c>
      <c r="T37">
        <v>2194</v>
      </c>
      <c r="U37">
        <v>23075.0468125063</v>
      </c>
      <c r="V37">
        <v>1600.576</v>
      </c>
      <c r="W37">
        <v>0.729524156791249</v>
      </c>
      <c r="X37">
        <v>15186.6490262636</v>
      </c>
      <c r="Y37">
        <v>14416.7142406898</v>
      </c>
      <c r="AA37" s="4">
        <v>40422</v>
      </c>
      <c r="AB37">
        <v>523</v>
      </c>
      <c r="AC37">
        <v>4804.83446744342</v>
      </c>
      <c r="AD37">
        <v>830.041</v>
      </c>
      <c r="AE37">
        <v>1.58707648183556</v>
      </c>
      <c r="AF37">
        <v>5708.58258157686</v>
      </c>
      <c r="AG37">
        <v>5788.67124328006</v>
      </c>
      <c r="AI37" s="4">
        <v>40422</v>
      </c>
      <c r="AJ37">
        <v>95</v>
      </c>
      <c r="AK37">
        <v>1526.94065559724</v>
      </c>
      <c r="AL37">
        <v>31.469</v>
      </c>
      <c r="AM37">
        <v>0.331252631578947</v>
      </c>
      <c r="AN37">
        <v>48972.1618910295</v>
      </c>
      <c r="AO37">
        <v>48522.0583938874</v>
      </c>
      <c r="AQ37" s="4">
        <v>40422</v>
      </c>
      <c r="AR37">
        <v>522</v>
      </c>
      <c r="AS37">
        <v>5618.14690343188</v>
      </c>
      <c r="AT37">
        <v>275.559</v>
      </c>
      <c r="AU37">
        <v>0.527890804597701</v>
      </c>
      <c r="AV37">
        <v>21412.5471169475</v>
      </c>
      <c r="AW37">
        <v>20388.1814908309</v>
      </c>
      <c r="AY37" s="4">
        <v>40422</v>
      </c>
      <c r="AZ37">
        <v>498</v>
      </c>
      <c r="BA37">
        <v>5791.89056286966</v>
      </c>
      <c r="BB37">
        <v>277.189</v>
      </c>
      <c r="BC37">
        <v>0.556604417670683</v>
      </c>
      <c r="BD37">
        <v>20993.7893951976</v>
      </c>
      <c r="BE37">
        <v>20895.0952702656</v>
      </c>
      <c r="BG37" s="4">
        <v>40422</v>
      </c>
      <c r="BH37">
        <v>1696</v>
      </c>
      <c r="BI37">
        <v>17283.1562496367</v>
      </c>
      <c r="BJ37">
        <v>1323.387</v>
      </c>
      <c r="BK37">
        <v>0.780298938679245</v>
      </c>
      <c r="BL37">
        <v>13481.4863471781</v>
      </c>
      <c r="BM37">
        <v>13059.7899553469</v>
      </c>
      <c r="BN37" s="151">
        <v>30.7815</v>
      </c>
    </row>
    <row r="38" spans="1:66" ht="12.75">
      <c r="A38">
        <v>36</v>
      </c>
      <c r="B38" s="4">
        <v>40452</v>
      </c>
      <c r="C38" s="4">
        <v>40482</v>
      </c>
      <c r="D38">
        <v>3637</v>
      </c>
      <c r="E38">
        <v>36784.4584589046</v>
      </c>
      <c r="F38">
        <v>2786.155</v>
      </c>
      <c r="G38">
        <v>0.766058564751169</v>
      </c>
      <c r="H38">
        <v>15700.667118341</v>
      </c>
      <c r="I38">
        <v>13202.5886782697</v>
      </c>
      <c r="K38" s="4">
        <v>40452</v>
      </c>
      <c r="L38">
        <v>649</v>
      </c>
      <c r="M38">
        <v>7358.59458519364</v>
      </c>
      <c r="N38">
        <v>299.216666666667</v>
      </c>
      <c r="O38">
        <v>0.461042629686698</v>
      </c>
      <c r="P38">
        <v>26213.8210204646</v>
      </c>
      <c r="Q38">
        <v>24592.8633159705</v>
      </c>
      <c r="S38" s="4">
        <v>40452</v>
      </c>
      <c r="T38">
        <v>2440</v>
      </c>
      <c r="U38">
        <v>24826.9833970081</v>
      </c>
      <c r="V38">
        <v>1670.34633333333</v>
      </c>
      <c r="W38">
        <v>0.684568169398907</v>
      </c>
      <c r="X38">
        <v>15148.414074826</v>
      </c>
      <c r="Y38">
        <v>14863.3746795873</v>
      </c>
      <c r="AA38" s="4">
        <v>40452</v>
      </c>
      <c r="AB38">
        <v>548</v>
      </c>
      <c r="AC38">
        <v>4598.88047670287</v>
      </c>
      <c r="AD38">
        <v>816.592</v>
      </c>
      <c r="AE38">
        <v>1.49013138686131</v>
      </c>
      <c r="AF38">
        <v>5708.80679662281</v>
      </c>
      <c r="AG38">
        <v>5631.79712353644</v>
      </c>
      <c r="AI38" s="4">
        <v>40452</v>
      </c>
      <c r="AJ38">
        <v>110</v>
      </c>
      <c r="AK38">
        <v>2130.10829760743</v>
      </c>
      <c r="AL38">
        <v>43.025</v>
      </c>
      <c r="AM38">
        <v>0.391136363636364</v>
      </c>
      <c r="AN38">
        <v>50118.6804177391</v>
      </c>
      <c r="AO38">
        <v>49508.6181895974</v>
      </c>
      <c r="AQ38" s="4">
        <v>40452</v>
      </c>
      <c r="AR38">
        <v>539</v>
      </c>
      <c r="AS38">
        <v>5228.4862875862</v>
      </c>
      <c r="AT38">
        <v>256.191666666667</v>
      </c>
      <c r="AU38">
        <v>0.475309214594929</v>
      </c>
      <c r="AV38">
        <v>21335.2782863269</v>
      </c>
      <c r="AW38">
        <v>20408.494763372</v>
      </c>
      <c r="AY38" s="4">
        <v>40452</v>
      </c>
      <c r="AZ38">
        <v>558</v>
      </c>
      <c r="BA38">
        <v>6739.33233434584</v>
      </c>
      <c r="BB38">
        <v>314.407</v>
      </c>
      <c r="BC38">
        <v>0.563453405017921</v>
      </c>
      <c r="BD38">
        <v>20840.7711654866</v>
      </c>
      <c r="BE38">
        <v>21435.0581709245</v>
      </c>
      <c r="BG38" s="4">
        <v>40452</v>
      </c>
      <c r="BH38">
        <v>1882</v>
      </c>
      <c r="BI38">
        <v>18087.6510626623</v>
      </c>
      <c r="BJ38">
        <v>1355.93933333333</v>
      </c>
      <c r="BK38">
        <v>0.720477860432164</v>
      </c>
      <c r="BL38">
        <v>13460.6695176588</v>
      </c>
      <c r="BM38">
        <v>13339.5725147946</v>
      </c>
      <c r="BN38" s="151">
        <v>30.35157894736842</v>
      </c>
    </row>
    <row r="39" spans="1:66" ht="12.75">
      <c r="A39">
        <v>37</v>
      </c>
      <c r="B39" s="4">
        <v>40483</v>
      </c>
      <c r="C39" s="4">
        <v>40512</v>
      </c>
      <c r="D39">
        <v>3777</v>
      </c>
      <c r="E39">
        <v>37547.6994377025</v>
      </c>
      <c r="F39">
        <v>2801.98453333333</v>
      </c>
      <c r="G39">
        <v>0.741854522990028</v>
      </c>
      <c r="H39">
        <v>16066.648713885</v>
      </c>
      <c r="I39">
        <v>13400.394966861</v>
      </c>
      <c r="K39" s="4">
        <v>40483</v>
      </c>
      <c r="L39">
        <v>640</v>
      </c>
      <c r="M39">
        <v>6628.28208815848</v>
      </c>
      <c r="N39">
        <v>273.842733333333</v>
      </c>
      <c r="O39">
        <v>0.427879270833333</v>
      </c>
      <c r="P39">
        <v>27634.2136324353</v>
      </c>
      <c r="Q39">
        <v>24204.7032158792</v>
      </c>
      <c r="S39" s="4">
        <v>40483</v>
      </c>
      <c r="T39">
        <v>2561</v>
      </c>
      <c r="U39">
        <v>26310.3368408279</v>
      </c>
      <c r="V39">
        <v>1734.38826666667</v>
      </c>
      <c r="W39">
        <v>0.677230873356762</v>
      </c>
      <c r="X39">
        <v>15470.1479787788</v>
      </c>
      <c r="Y39">
        <v>15169.8079066194</v>
      </c>
      <c r="AA39" s="4">
        <v>40483</v>
      </c>
      <c r="AB39">
        <v>576</v>
      </c>
      <c r="AC39">
        <v>4609.08050871621</v>
      </c>
      <c r="AD39">
        <v>793.753533333333</v>
      </c>
      <c r="AE39">
        <v>1.3780443287037</v>
      </c>
      <c r="AF39">
        <v>5865.94877418837</v>
      </c>
      <c r="AG39">
        <v>5806.68975338046</v>
      </c>
      <c r="AI39" s="4">
        <v>40483</v>
      </c>
      <c r="AJ39">
        <v>100</v>
      </c>
      <c r="AK39">
        <v>1837.52450327984</v>
      </c>
      <c r="AL39">
        <v>39.705</v>
      </c>
      <c r="AM39">
        <v>0.39705</v>
      </c>
      <c r="AN39">
        <v>54310.52455677</v>
      </c>
      <c r="AO39">
        <v>46279.4233290477</v>
      </c>
      <c r="AQ39" s="4">
        <v>40483</v>
      </c>
      <c r="AR39">
        <v>540</v>
      </c>
      <c r="AS39">
        <v>4790.75758487865</v>
      </c>
      <c r="AT39">
        <v>234.137733333334</v>
      </c>
      <c r="AU39">
        <v>0.433588395061728</v>
      </c>
      <c r="AV39">
        <v>22694.1560538548</v>
      </c>
      <c r="AW39">
        <v>20461.2794216224</v>
      </c>
      <c r="AY39" s="4">
        <v>40483</v>
      </c>
      <c r="AZ39">
        <v>553</v>
      </c>
      <c r="BA39">
        <v>7182.15246335826</v>
      </c>
      <c r="BB39">
        <v>323.3402</v>
      </c>
      <c r="BC39">
        <v>0.58470198915009</v>
      </c>
      <c r="BD39">
        <v>21916.7574156326</v>
      </c>
      <c r="BE39">
        <v>22212.3709435395</v>
      </c>
      <c r="BG39" s="4">
        <v>40483</v>
      </c>
      <c r="BH39">
        <v>2008</v>
      </c>
      <c r="BI39">
        <v>19128.1843774696</v>
      </c>
      <c r="BJ39">
        <v>1411.04806666667</v>
      </c>
      <c r="BK39">
        <v>0.70271318061089</v>
      </c>
      <c r="BL39">
        <v>13694.7620133504</v>
      </c>
      <c r="BM39">
        <v>13556.0118959351</v>
      </c>
      <c r="BN39" s="151">
        <v>30.978947368421053</v>
      </c>
    </row>
    <row r="40" spans="1:66" ht="12.75">
      <c r="A40">
        <v>38</v>
      </c>
      <c r="B40" s="4">
        <v>40513</v>
      </c>
      <c r="C40" s="4">
        <v>40543</v>
      </c>
      <c r="D40">
        <v>3228</v>
      </c>
      <c r="E40">
        <v>30335.91654147</v>
      </c>
      <c r="F40">
        <v>2237.32933333333</v>
      </c>
      <c r="G40">
        <v>0.69310078479967</v>
      </c>
      <c r="H40">
        <v>16466.2258845606</v>
      </c>
      <c r="I40">
        <v>13558.9857467579</v>
      </c>
      <c r="K40" s="4">
        <v>40513</v>
      </c>
      <c r="L40">
        <v>624</v>
      </c>
      <c r="M40">
        <v>6629.78979175994</v>
      </c>
      <c r="N40">
        <v>274.284</v>
      </c>
      <c r="O40">
        <v>0.439557692307692</v>
      </c>
      <c r="P40">
        <v>27411.053046281</v>
      </c>
      <c r="Q40">
        <v>24171.2596861645</v>
      </c>
      <c r="S40" s="4">
        <v>40513</v>
      </c>
      <c r="T40">
        <v>2111</v>
      </c>
      <c r="U40">
        <v>19736.425415625</v>
      </c>
      <c r="V40">
        <v>1270.437</v>
      </c>
      <c r="W40">
        <v>0.601817621980104</v>
      </c>
      <c r="X40">
        <v>15748.564356404</v>
      </c>
      <c r="Y40">
        <v>15535.1468948283</v>
      </c>
      <c r="AA40" s="4">
        <v>40513</v>
      </c>
      <c r="AB40">
        <v>493</v>
      </c>
      <c r="AC40">
        <v>3969.70133408508</v>
      </c>
      <c r="AD40">
        <v>692.608333333333</v>
      </c>
      <c r="AE40">
        <v>1.40488505747126</v>
      </c>
      <c r="AF40">
        <v>5686.1271767004</v>
      </c>
      <c r="AG40">
        <v>5731.52407072551</v>
      </c>
      <c r="AI40" s="4">
        <v>40513</v>
      </c>
      <c r="AJ40">
        <v>90</v>
      </c>
      <c r="AK40">
        <v>1822.62959802614</v>
      </c>
      <c r="AL40">
        <v>39.345</v>
      </c>
      <c r="AM40">
        <v>0.437166666666667</v>
      </c>
      <c r="AN40">
        <v>51643.5255807045</v>
      </c>
      <c r="AO40">
        <v>46324.3003691992</v>
      </c>
      <c r="AQ40" s="4">
        <v>40513</v>
      </c>
      <c r="AR40">
        <v>534</v>
      </c>
      <c r="AS40">
        <v>4807.1601937338</v>
      </c>
      <c r="AT40">
        <v>234.939</v>
      </c>
      <c r="AU40">
        <v>0.439960674157303</v>
      </c>
      <c r="AV40">
        <v>23326.9284618275</v>
      </c>
      <c r="AW40">
        <v>20461.3120585931</v>
      </c>
      <c r="AY40" s="4">
        <v>40513</v>
      </c>
      <c r="AZ40">
        <v>448</v>
      </c>
      <c r="BA40">
        <v>5569.96580526313</v>
      </c>
      <c r="BB40">
        <v>244.419666666667</v>
      </c>
      <c r="BC40">
        <v>0.545579613095238</v>
      </c>
      <c r="BD40">
        <v>22208.5044409551</v>
      </c>
      <c r="BE40">
        <v>22788.5336774446</v>
      </c>
      <c r="BG40" s="4">
        <v>40513</v>
      </c>
      <c r="BH40">
        <v>1663</v>
      </c>
      <c r="BI40">
        <v>14166.4596103619</v>
      </c>
      <c r="BJ40">
        <v>1026.01733333333</v>
      </c>
      <c r="BK40">
        <v>0.616967729003808</v>
      </c>
      <c r="BL40">
        <v>14008.3038886476</v>
      </c>
      <c r="BM40">
        <v>13807.2322465916</v>
      </c>
      <c r="BN40" s="151">
        <v>30.85260869565218</v>
      </c>
    </row>
    <row r="41" spans="1:66" ht="12.75">
      <c r="A41">
        <v>39</v>
      </c>
      <c r="B41" s="4">
        <v>40544</v>
      </c>
      <c r="C41" s="4">
        <v>40574</v>
      </c>
      <c r="D41">
        <v>2989</v>
      </c>
      <c r="E41">
        <v>31791.3444652398</v>
      </c>
      <c r="F41">
        <v>2431.381</v>
      </c>
      <c r="G41">
        <v>0.813442957510873</v>
      </c>
      <c r="H41">
        <v>16267.3818663551</v>
      </c>
      <c r="I41">
        <v>13075.4268727278</v>
      </c>
      <c r="K41" s="4">
        <v>40544</v>
      </c>
      <c r="L41">
        <v>485</v>
      </c>
      <c r="M41">
        <v>5551.88310390281</v>
      </c>
      <c r="N41">
        <v>227.748666666667</v>
      </c>
      <c r="O41">
        <v>0.469584879725086</v>
      </c>
      <c r="P41">
        <v>29058.8928226701</v>
      </c>
      <c r="Q41">
        <v>24377.2364736983</v>
      </c>
      <c r="S41" s="4">
        <v>40544</v>
      </c>
      <c r="T41">
        <v>2049</v>
      </c>
      <c r="U41">
        <v>22020.4053229763</v>
      </c>
      <c r="V41">
        <v>1453.942</v>
      </c>
      <c r="W41">
        <v>0.709586139580283</v>
      </c>
      <c r="X41">
        <v>15600.1830059998</v>
      </c>
      <c r="Y41">
        <v>15145.3120708916</v>
      </c>
      <c r="AA41" s="4">
        <v>40544</v>
      </c>
      <c r="AB41">
        <v>455</v>
      </c>
      <c r="AC41">
        <v>4219.05603836076</v>
      </c>
      <c r="AD41">
        <v>749.690333333333</v>
      </c>
      <c r="AE41">
        <v>1.64767106227106</v>
      </c>
      <c r="AF41">
        <v>5637.0690115312</v>
      </c>
      <c r="AG41">
        <v>5627.7316790276</v>
      </c>
      <c r="AI41" s="4">
        <v>40544</v>
      </c>
      <c r="AJ41">
        <v>73</v>
      </c>
      <c r="AK41">
        <v>1603.51356707589</v>
      </c>
      <c r="AL41">
        <v>29.358</v>
      </c>
      <c r="AM41">
        <v>0.402164383561644</v>
      </c>
      <c r="AN41">
        <v>59906.8518250384</v>
      </c>
      <c r="AO41">
        <v>54619.3053707981</v>
      </c>
      <c r="AQ41" s="4">
        <v>40544</v>
      </c>
      <c r="AR41">
        <v>412</v>
      </c>
      <c r="AS41">
        <v>3948.36953682692</v>
      </c>
      <c r="AT41">
        <v>198.390666666667</v>
      </c>
      <c r="AU41">
        <v>0.48153074433657</v>
      </c>
      <c r="AV41">
        <v>23593.1136790466</v>
      </c>
      <c r="AW41">
        <v>19901.9923828419</v>
      </c>
      <c r="AY41" s="4">
        <v>40544</v>
      </c>
      <c r="AZ41">
        <v>446</v>
      </c>
      <c r="BA41">
        <v>5655.34785365049</v>
      </c>
      <c r="BB41">
        <v>249.179333333333</v>
      </c>
      <c r="BC41">
        <v>0.558698056801196</v>
      </c>
      <c r="BD41">
        <v>21594.37127667</v>
      </c>
      <c r="BE41">
        <v>22695.8944708516</v>
      </c>
      <c r="BG41" s="4">
        <v>40544</v>
      </c>
      <c r="BH41">
        <v>1603</v>
      </c>
      <c r="BI41">
        <v>16365.0574693258</v>
      </c>
      <c r="BJ41">
        <v>1204.76266666667</v>
      </c>
      <c r="BK41">
        <v>0.75156747764608</v>
      </c>
      <c r="BL41">
        <v>13932.4300623199</v>
      </c>
      <c r="BM41">
        <v>13583.6359493149</v>
      </c>
      <c r="BN41" s="152">
        <v>29.971666666666668</v>
      </c>
    </row>
    <row r="42" spans="1:66" ht="12.75">
      <c r="A42">
        <v>40</v>
      </c>
      <c r="B42" s="4">
        <v>40575</v>
      </c>
      <c r="C42" s="4">
        <v>40602</v>
      </c>
      <c r="D42">
        <v>2926</v>
      </c>
      <c r="E42">
        <v>27979.1687606684</v>
      </c>
      <c r="F42">
        <v>2112.38333333333</v>
      </c>
      <c r="G42">
        <v>0.721935520619731</v>
      </c>
      <c r="H42">
        <v>16620.4230099854</v>
      </c>
      <c r="I42">
        <v>13245.3084244503</v>
      </c>
      <c r="K42" s="4">
        <v>40575</v>
      </c>
      <c r="L42">
        <v>587</v>
      </c>
      <c r="M42">
        <v>5770.00359451702</v>
      </c>
      <c r="N42">
        <v>251.526</v>
      </c>
      <c r="O42">
        <v>0.428494037478705</v>
      </c>
      <c r="P42">
        <v>28006.4333984923</v>
      </c>
      <c r="Q42">
        <v>22939.9886871219</v>
      </c>
      <c r="S42" s="4">
        <v>40575</v>
      </c>
      <c r="T42">
        <v>1879</v>
      </c>
      <c r="U42">
        <v>18166.8526664137</v>
      </c>
      <c r="V42">
        <v>1180.239</v>
      </c>
      <c r="W42">
        <v>0.628120808940926</v>
      </c>
      <c r="X42">
        <v>15719.0925683145</v>
      </c>
      <c r="Y42">
        <v>15392.520215324</v>
      </c>
      <c r="AA42" s="4">
        <v>40575</v>
      </c>
      <c r="AB42">
        <v>460</v>
      </c>
      <c r="AC42">
        <v>4042.31249973766</v>
      </c>
      <c r="AD42">
        <v>680.618333333333</v>
      </c>
      <c r="AE42">
        <v>1.47960507246377</v>
      </c>
      <c r="AF42">
        <v>5772.62257921587</v>
      </c>
      <c r="AG42">
        <v>5939.17663066818</v>
      </c>
      <c r="AI42" s="4">
        <v>40575</v>
      </c>
      <c r="AJ42">
        <v>77</v>
      </c>
      <c r="AK42">
        <v>1316.38303978485</v>
      </c>
      <c r="AL42">
        <v>27.755</v>
      </c>
      <c r="AM42">
        <v>0.360454545454545</v>
      </c>
      <c r="AN42">
        <v>53477.5272462688</v>
      </c>
      <c r="AO42">
        <v>47428.6809506341</v>
      </c>
      <c r="AQ42" s="4">
        <v>40575</v>
      </c>
      <c r="AR42">
        <v>510</v>
      </c>
      <c r="AS42">
        <v>4453.62055473218</v>
      </c>
      <c r="AT42">
        <v>223.771</v>
      </c>
      <c r="AU42">
        <v>0.438766666666667</v>
      </c>
      <c r="AV42">
        <v>24160.7976606908</v>
      </c>
      <c r="AW42">
        <v>19902.5814548452</v>
      </c>
      <c r="AY42" s="4">
        <v>40575</v>
      </c>
      <c r="AZ42">
        <v>404</v>
      </c>
      <c r="BA42">
        <v>5363.03870335501</v>
      </c>
      <c r="BB42">
        <v>243.354666666667</v>
      </c>
      <c r="BC42">
        <v>0.60236303630363</v>
      </c>
      <c r="BD42">
        <v>21696.8761491399</v>
      </c>
      <c r="BE42">
        <v>22037.9529877723</v>
      </c>
      <c r="BG42" s="4">
        <v>40575</v>
      </c>
      <c r="BH42">
        <v>1475</v>
      </c>
      <c r="BI42">
        <v>12803.8139630587</v>
      </c>
      <c r="BJ42">
        <v>936.884333333333</v>
      </c>
      <c r="BK42">
        <v>0.63517581920904</v>
      </c>
      <c r="BL42">
        <v>14081.787777363</v>
      </c>
      <c r="BM42">
        <v>13666.3764218408</v>
      </c>
      <c r="BN42" s="151">
        <v>29.316842105263156</v>
      </c>
    </row>
    <row r="43" spans="1:66" ht="12.75">
      <c r="A43">
        <v>41</v>
      </c>
      <c r="B43" s="4">
        <v>40603</v>
      </c>
      <c r="C43" s="4">
        <v>40633</v>
      </c>
      <c r="D43">
        <v>3146</v>
      </c>
      <c r="E43">
        <v>29714.019730681</v>
      </c>
      <c r="F43">
        <v>2276.132</v>
      </c>
      <c r="G43">
        <v>0.723500317863954</v>
      </c>
      <c r="H43">
        <v>16184.0161797322</v>
      </c>
      <c r="I43">
        <v>13054.6118286114</v>
      </c>
      <c r="K43" s="4">
        <v>40603</v>
      </c>
      <c r="L43">
        <v>638</v>
      </c>
      <c r="M43">
        <v>6258.17057441526</v>
      </c>
      <c r="N43">
        <v>279.126333333333</v>
      </c>
      <c r="O43">
        <v>0.437502089864159</v>
      </c>
      <c r="P43">
        <v>26257.1035983499</v>
      </c>
      <c r="Q43">
        <v>22420.5667006765</v>
      </c>
      <c r="S43" s="4">
        <v>40603</v>
      </c>
      <c r="T43">
        <v>1995</v>
      </c>
      <c r="U43">
        <v>18911.7475276823</v>
      </c>
      <c r="V43">
        <v>1236.757</v>
      </c>
      <c r="W43">
        <v>0.619928320802005</v>
      </c>
      <c r="X43">
        <v>15614.9024979823</v>
      </c>
      <c r="Y43">
        <v>15291.4012434798</v>
      </c>
      <c r="AA43" s="4">
        <v>40603</v>
      </c>
      <c r="AB43">
        <v>513</v>
      </c>
      <c r="AC43">
        <v>4544.10162858339</v>
      </c>
      <c r="AD43">
        <v>760.248666666667</v>
      </c>
      <c r="AE43">
        <v>1.48196621182586</v>
      </c>
      <c r="AF43">
        <v>5869.69263589805</v>
      </c>
      <c r="AG43">
        <v>5977.12541674968</v>
      </c>
      <c r="AI43" s="4">
        <v>40603</v>
      </c>
      <c r="AJ43">
        <v>77</v>
      </c>
      <c r="AK43">
        <v>1208.83651311631</v>
      </c>
      <c r="AL43">
        <v>26.937</v>
      </c>
      <c r="AM43">
        <v>0.349831168831169</v>
      </c>
      <c r="AN43">
        <v>48569.4148741494</v>
      </c>
      <c r="AO43">
        <v>44876.4343882506</v>
      </c>
      <c r="AQ43" s="4">
        <v>40603</v>
      </c>
      <c r="AR43">
        <v>561</v>
      </c>
      <c r="AS43">
        <v>5049.33406129896</v>
      </c>
      <c r="AT43">
        <v>252.189333333333</v>
      </c>
      <c r="AU43">
        <v>0.449535353535354</v>
      </c>
      <c r="AV43">
        <v>23194.6295016715</v>
      </c>
      <c r="AW43">
        <v>20021.9969439586</v>
      </c>
      <c r="AY43" s="4">
        <v>40603</v>
      </c>
      <c r="AZ43">
        <v>382</v>
      </c>
      <c r="BA43">
        <v>4495.70964979857</v>
      </c>
      <c r="BB43">
        <v>196.273333333333</v>
      </c>
      <c r="BC43">
        <v>0.513804537521815</v>
      </c>
      <c r="BD43">
        <v>22119.8633178903</v>
      </c>
      <c r="BE43">
        <v>22905.3512947857</v>
      </c>
      <c r="BG43" s="4">
        <v>40603</v>
      </c>
      <c r="BH43">
        <v>1613</v>
      </c>
      <c r="BI43">
        <v>14416.0378778838</v>
      </c>
      <c r="BJ43">
        <v>1040.48366666667</v>
      </c>
      <c r="BK43">
        <v>0.645061169663154</v>
      </c>
      <c r="BL43">
        <v>14074.3600099445</v>
      </c>
      <c r="BM43">
        <v>13855.1313583495</v>
      </c>
      <c r="BN43" s="151">
        <v>28.45909090909091</v>
      </c>
    </row>
    <row r="44" spans="1:66" ht="12.75">
      <c r="A44">
        <v>42</v>
      </c>
      <c r="B44" s="4">
        <v>40634</v>
      </c>
      <c r="C44" s="4">
        <v>40663</v>
      </c>
      <c r="D44">
        <v>2909</v>
      </c>
      <c r="E44">
        <v>29667.8608883982</v>
      </c>
      <c r="F44">
        <v>2222.70533333333</v>
      </c>
      <c r="G44">
        <v>0.764078835796952</v>
      </c>
      <c r="H44">
        <v>16375.7764509622</v>
      </c>
      <c r="I44">
        <v>13347.6356237946</v>
      </c>
      <c r="K44" s="4">
        <v>40634</v>
      </c>
      <c r="L44">
        <v>566</v>
      </c>
      <c r="M44">
        <v>5596.24412954012</v>
      </c>
      <c r="N44">
        <v>247.269</v>
      </c>
      <c r="O44">
        <v>0.436871024734982</v>
      </c>
      <c r="P44">
        <v>27081.6856553433</v>
      </c>
      <c r="Q44">
        <v>22632.2107888175</v>
      </c>
      <c r="S44" s="4">
        <v>40634</v>
      </c>
      <c r="T44">
        <v>1871</v>
      </c>
      <c r="U44">
        <v>20089.4743690564</v>
      </c>
      <c r="V44">
        <v>1291.729</v>
      </c>
      <c r="W44">
        <v>0.690394975948691</v>
      </c>
      <c r="X44">
        <v>15792.3214359335</v>
      </c>
      <c r="Y44">
        <v>15552.390918727</v>
      </c>
      <c r="AA44" s="4">
        <v>40634</v>
      </c>
      <c r="AB44">
        <v>472</v>
      </c>
      <c r="AC44">
        <v>3982.14238980164</v>
      </c>
      <c r="AD44">
        <v>683.707333333333</v>
      </c>
      <c r="AE44">
        <v>1.44853248587571</v>
      </c>
      <c r="AF44">
        <v>5850.56400062098</v>
      </c>
      <c r="AG44">
        <v>5824.33768903308</v>
      </c>
      <c r="AI44" s="4">
        <v>40634</v>
      </c>
      <c r="AJ44">
        <v>74</v>
      </c>
      <c r="AK44">
        <v>1137.1703190394</v>
      </c>
      <c r="AL44">
        <v>22.744</v>
      </c>
      <c r="AM44">
        <v>0.307351351351351</v>
      </c>
      <c r="AN44">
        <v>54882.1582204432</v>
      </c>
      <c r="AO44">
        <v>49998.6949982151</v>
      </c>
      <c r="AQ44" s="4">
        <v>40634</v>
      </c>
      <c r="AR44">
        <v>492</v>
      </c>
      <c r="AS44">
        <v>4459.07381050072</v>
      </c>
      <c r="AT44">
        <v>224.525</v>
      </c>
      <c r="AU44">
        <v>0.45635162601626</v>
      </c>
      <c r="AV44">
        <v>22900.3137654705</v>
      </c>
      <c r="AW44">
        <v>19860.0325598518</v>
      </c>
      <c r="AY44" s="4">
        <v>40634</v>
      </c>
      <c r="AZ44">
        <v>357</v>
      </c>
      <c r="BA44">
        <v>4973.46216063883</v>
      </c>
      <c r="BB44">
        <v>213.006333333333</v>
      </c>
      <c r="BC44">
        <v>0.59665639589169</v>
      </c>
      <c r="BD44">
        <v>23030.0412131809</v>
      </c>
      <c r="BE44">
        <v>23348.8933535881</v>
      </c>
      <c r="BG44" s="4">
        <v>40634</v>
      </c>
      <c r="BH44">
        <v>1514</v>
      </c>
      <c r="BI44">
        <v>15116.0122084175</v>
      </c>
      <c r="BJ44">
        <v>1078.72266666667</v>
      </c>
      <c r="BK44">
        <v>0.71249845882871</v>
      </c>
      <c r="BL44">
        <v>14085.6728490925</v>
      </c>
      <c r="BM44">
        <v>14012.8808594772</v>
      </c>
      <c r="BN44" s="151">
        <v>28.075</v>
      </c>
    </row>
    <row r="45" spans="1:78" ht="12.75">
      <c r="A45">
        <v>43</v>
      </c>
      <c r="B45" s="4">
        <v>40664</v>
      </c>
      <c r="C45" s="4">
        <v>40694</v>
      </c>
      <c r="D45">
        <v>2833</v>
      </c>
      <c r="E45">
        <v>27757.987210649</v>
      </c>
      <c r="F45">
        <v>2085.173</v>
      </c>
      <c r="G45">
        <v>0.736030003529827</v>
      </c>
      <c r="H45">
        <v>16231.4905712777</v>
      </c>
      <c r="I45">
        <v>13312.0787630806</v>
      </c>
      <c r="K45" s="4">
        <v>40664</v>
      </c>
      <c r="L45">
        <v>532</v>
      </c>
      <c r="M45">
        <v>5516.2169368477</v>
      </c>
      <c r="N45">
        <v>230.021</v>
      </c>
      <c r="O45">
        <v>0.43237030075188</v>
      </c>
      <c r="P45">
        <v>26648.988511147</v>
      </c>
      <c r="Q45">
        <v>23981.3622966934</v>
      </c>
      <c r="S45" s="4">
        <v>40664</v>
      </c>
      <c r="T45">
        <v>1829</v>
      </c>
      <c r="U45">
        <v>18437.0845625645</v>
      </c>
      <c r="V45">
        <v>1192.38233333333</v>
      </c>
      <c r="W45">
        <v>0.65193129214507</v>
      </c>
      <c r="X45">
        <v>15856.387396012</v>
      </c>
      <c r="Y45">
        <v>15462.3932669509</v>
      </c>
      <c r="AA45" s="4">
        <v>40664</v>
      </c>
      <c r="AB45">
        <v>472</v>
      </c>
      <c r="AC45">
        <v>3804.68571123685</v>
      </c>
      <c r="AD45">
        <v>662.769666666667</v>
      </c>
      <c r="AE45">
        <v>1.40417302259887</v>
      </c>
      <c r="AF45">
        <v>5943.2592228678</v>
      </c>
      <c r="AG45">
        <v>5740.58515739281</v>
      </c>
      <c r="AI45" s="4">
        <v>40664</v>
      </c>
      <c r="AJ45">
        <v>74</v>
      </c>
      <c r="AK45">
        <v>1332.10167334042</v>
      </c>
      <c r="AL45">
        <v>26.899</v>
      </c>
      <c r="AM45">
        <v>0.3635</v>
      </c>
      <c r="AN45">
        <v>50761.3595634095</v>
      </c>
      <c r="AO45">
        <v>49522.3492821449</v>
      </c>
      <c r="AQ45" s="4">
        <v>40664</v>
      </c>
      <c r="AR45">
        <v>458</v>
      </c>
      <c r="AS45">
        <v>4184.11526350729</v>
      </c>
      <c r="AT45">
        <v>203.122</v>
      </c>
      <c r="AU45">
        <v>0.443497816593886</v>
      </c>
      <c r="AV45">
        <v>22753.1032319605</v>
      </c>
      <c r="AW45">
        <v>20599.0255290283</v>
      </c>
      <c r="AY45" s="4">
        <v>40664</v>
      </c>
      <c r="AZ45">
        <v>351</v>
      </c>
      <c r="BA45">
        <v>4273.80186204777</v>
      </c>
      <c r="BB45">
        <v>189.017</v>
      </c>
      <c r="BC45">
        <v>0.538509971509971</v>
      </c>
      <c r="BD45">
        <v>22634.8760848977</v>
      </c>
      <c r="BE45">
        <v>22610.67450043</v>
      </c>
      <c r="BG45" s="4">
        <v>40664</v>
      </c>
      <c r="BH45">
        <v>1478</v>
      </c>
      <c r="BI45">
        <v>14163.2827005168</v>
      </c>
      <c r="BJ45">
        <v>1003.36533333333</v>
      </c>
      <c r="BK45">
        <v>0.678866937302661</v>
      </c>
      <c r="BL45">
        <v>14246.6109888409</v>
      </c>
      <c r="BM45">
        <v>14115.7784009381</v>
      </c>
      <c r="BN45" s="151">
        <v>27.871428571428574</v>
      </c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2.75">
      <c r="A46">
        <v>44</v>
      </c>
      <c r="B46" s="4">
        <v>40695</v>
      </c>
      <c r="C46" s="4">
        <v>40724</v>
      </c>
      <c r="D46">
        <v>3189</v>
      </c>
      <c r="E46">
        <v>30766.614198816</v>
      </c>
      <c r="F46">
        <v>2300.51266666667</v>
      </c>
      <c r="G46">
        <v>0.721389986411623</v>
      </c>
      <c r="H46">
        <v>15918.6100187658</v>
      </c>
      <c r="I46">
        <v>13373.8077797221</v>
      </c>
      <c r="K46" s="4">
        <v>40695</v>
      </c>
      <c r="L46">
        <v>600</v>
      </c>
      <c r="M46">
        <v>5784.58375383569</v>
      </c>
      <c r="N46">
        <v>251.544</v>
      </c>
      <c r="O46">
        <v>0.41924</v>
      </c>
      <c r="P46">
        <v>24904.1785667828</v>
      </c>
      <c r="Q46">
        <v>22996.309805981</v>
      </c>
      <c r="S46" s="4">
        <v>40695</v>
      </c>
      <c r="T46">
        <v>2050</v>
      </c>
      <c r="U46">
        <v>20700.3159090717</v>
      </c>
      <c r="V46">
        <v>1319.44666666667</v>
      </c>
      <c r="W46">
        <v>0.643632520325203</v>
      </c>
      <c r="X46">
        <v>15916.0655507114</v>
      </c>
      <c r="Y46">
        <v>15688.6340554917</v>
      </c>
      <c r="AA46" s="4">
        <v>40695</v>
      </c>
      <c r="AB46">
        <v>539</v>
      </c>
      <c r="AC46">
        <v>4281.71453590862</v>
      </c>
      <c r="AD46">
        <v>729.522</v>
      </c>
      <c r="AE46">
        <v>1.35347309833024</v>
      </c>
      <c r="AF46">
        <v>5925.79931505788</v>
      </c>
      <c r="AG46">
        <v>5869.20550155941</v>
      </c>
      <c r="AI46" s="4">
        <v>40695</v>
      </c>
      <c r="AJ46">
        <v>70</v>
      </c>
      <c r="AK46">
        <v>1449.27586069024</v>
      </c>
      <c r="AL46">
        <v>32.652</v>
      </c>
      <c r="AM46">
        <v>0.466457142857143</v>
      </c>
      <c r="AN46">
        <v>45341.9193986714</v>
      </c>
      <c r="AO46">
        <v>44385.5157629008</v>
      </c>
      <c r="AQ46" s="4">
        <v>40695</v>
      </c>
      <c r="AR46">
        <v>530</v>
      </c>
      <c r="AS46">
        <v>4335.30789314546</v>
      </c>
      <c r="AT46">
        <v>218.892</v>
      </c>
      <c r="AU46">
        <v>0.413003773584906</v>
      </c>
      <c r="AV46">
        <v>22204.8543059674</v>
      </c>
      <c r="AW46">
        <v>19805.6936441051</v>
      </c>
      <c r="AY46" s="4">
        <v>40695</v>
      </c>
      <c r="AZ46">
        <v>388</v>
      </c>
      <c r="BA46">
        <v>4869.11964579584</v>
      </c>
      <c r="BB46">
        <v>205.569</v>
      </c>
      <c r="BC46">
        <v>0.529817010309278</v>
      </c>
      <c r="BD46">
        <v>22790.5040682776</v>
      </c>
      <c r="BE46">
        <v>23686.0598913058</v>
      </c>
      <c r="BG46" s="4">
        <v>40695</v>
      </c>
      <c r="BH46">
        <v>1662</v>
      </c>
      <c r="BI46">
        <v>15831.1962632758</v>
      </c>
      <c r="BJ46">
        <v>1113.87766666667</v>
      </c>
      <c r="BK46">
        <v>0.670203168872844</v>
      </c>
      <c r="BL46">
        <v>14311.2026476935</v>
      </c>
      <c r="BM46">
        <v>14212.6884639419</v>
      </c>
      <c r="BN46" s="151">
        <v>27.968235294117648</v>
      </c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84" ht="12.75">
      <c r="A47">
        <v>45</v>
      </c>
      <c r="B47" s="4">
        <v>40725</v>
      </c>
      <c r="C47" s="4">
        <v>40755</v>
      </c>
      <c r="D47">
        <v>2527</v>
      </c>
      <c r="E47">
        <v>26068.969721836</v>
      </c>
      <c r="F47">
        <v>1873.86466666667</v>
      </c>
      <c r="G47">
        <v>0.741537264213164</v>
      </c>
      <c r="H47">
        <v>16692.6890861195</v>
      </c>
      <c r="I47">
        <v>13911.8743127853</v>
      </c>
      <c r="K47" s="4">
        <v>40725</v>
      </c>
      <c r="L47">
        <v>482</v>
      </c>
      <c r="M47">
        <v>4846.63022944207</v>
      </c>
      <c r="N47">
        <v>205.469</v>
      </c>
      <c r="O47">
        <v>0.426284232365145</v>
      </c>
      <c r="P47">
        <v>26659.4891010338</v>
      </c>
      <c r="Q47">
        <v>23588.1336330156</v>
      </c>
      <c r="S47" s="4">
        <v>40725</v>
      </c>
      <c r="T47">
        <v>1653</v>
      </c>
      <c r="U47">
        <v>17930.7974216821</v>
      </c>
      <c r="V47">
        <v>1118.192</v>
      </c>
      <c r="W47">
        <v>0.676462189957653</v>
      </c>
      <c r="X47">
        <v>16311.4183341931</v>
      </c>
      <c r="Y47">
        <v>16035.5264763852</v>
      </c>
      <c r="AA47" s="4">
        <v>40725</v>
      </c>
      <c r="AB47">
        <v>392</v>
      </c>
      <c r="AC47">
        <v>3291.54207071183</v>
      </c>
      <c r="AD47">
        <v>550.203666666667</v>
      </c>
      <c r="AE47">
        <v>1.40358078231293</v>
      </c>
      <c r="AF47">
        <v>6045.34966200102</v>
      </c>
      <c r="AG47">
        <v>5982.40664344022</v>
      </c>
      <c r="AI47" s="4">
        <v>40725</v>
      </c>
      <c r="AJ47">
        <v>59</v>
      </c>
      <c r="AK47">
        <v>965.734794236063</v>
      </c>
      <c r="AL47">
        <v>20.923</v>
      </c>
      <c r="AM47">
        <v>0.354627118644068</v>
      </c>
      <c r="AN47">
        <v>48005.3191020898</v>
      </c>
      <c r="AO47">
        <v>46156.6120650032</v>
      </c>
      <c r="AQ47" s="4">
        <v>40725</v>
      </c>
      <c r="AR47">
        <v>423</v>
      </c>
      <c r="AS47">
        <v>3880.89543520601</v>
      </c>
      <c r="AT47">
        <v>184.546</v>
      </c>
      <c r="AU47">
        <v>0.436278959810875</v>
      </c>
      <c r="AV47">
        <v>23682.1747510047</v>
      </c>
      <c r="AW47">
        <v>21029.420497903</v>
      </c>
      <c r="AY47" s="4">
        <v>40725</v>
      </c>
      <c r="AZ47">
        <v>322</v>
      </c>
      <c r="BA47">
        <v>4821.33900011899</v>
      </c>
      <c r="BB47">
        <v>196.007</v>
      </c>
      <c r="BC47">
        <v>0.608717391304348</v>
      </c>
      <c r="BD47">
        <v>23803.3392041168</v>
      </c>
      <c r="BE47">
        <v>24597.7898754585</v>
      </c>
      <c r="BG47" s="4">
        <v>40725</v>
      </c>
      <c r="BH47">
        <v>1331</v>
      </c>
      <c r="BI47">
        <v>13109.4584215631</v>
      </c>
      <c r="BJ47">
        <v>922.184999999999</v>
      </c>
      <c r="BK47">
        <v>0.692851239669422</v>
      </c>
      <c r="BL47">
        <v>14498.9476203574</v>
      </c>
      <c r="BM47">
        <v>14215.6491610285</v>
      </c>
      <c r="BN47" s="151">
        <v>27.87055555555555</v>
      </c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5" ht="12.75">
      <c r="A48">
        <v>46</v>
      </c>
      <c r="B48" s="4">
        <v>40756</v>
      </c>
      <c r="C48" s="4">
        <v>40786</v>
      </c>
      <c r="D48">
        <v>2764</v>
      </c>
      <c r="E48">
        <v>27698.384979739</v>
      </c>
      <c r="F48">
        <v>1975.51233333333</v>
      </c>
      <c r="G48">
        <v>0.714729498311626</v>
      </c>
      <c r="H48">
        <v>16872.0068483033</v>
      </c>
      <c r="I48">
        <v>14020.8615822726</v>
      </c>
      <c r="K48" s="4">
        <v>40756</v>
      </c>
      <c r="L48">
        <v>554</v>
      </c>
      <c r="M48">
        <v>5492.2949119291</v>
      </c>
      <c r="N48">
        <v>239.099666666667</v>
      </c>
      <c r="O48">
        <v>0.431587845968712</v>
      </c>
      <c r="P48">
        <v>26859.3879042615</v>
      </c>
      <c r="Q48">
        <v>22970.7342904246</v>
      </c>
      <c r="S48" s="4">
        <v>40756</v>
      </c>
      <c r="T48">
        <v>1755</v>
      </c>
      <c r="U48">
        <v>18476.7443420388</v>
      </c>
      <c r="V48">
        <v>1131.33466666667</v>
      </c>
      <c r="W48">
        <v>0.644635137701804</v>
      </c>
      <c r="X48">
        <v>16503.0312573517</v>
      </c>
      <c r="Y48">
        <v>16331.8113432148</v>
      </c>
      <c r="AA48" s="4">
        <v>40756</v>
      </c>
      <c r="AB48">
        <v>455</v>
      </c>
      <c r="AC48">
        <v>3729.34572577129</v>
      </c>
      <c r="AD48">
        <v>605.078</v>
      </c>
      <c r="AE48">
        <v>1.32984175824176</v>
      </c>
      <c r="AF48">
        <v>6134.73884197165</v>
      </c>
      <c r="AG48">
        <v>6163.41318932648</v>
      </c>
      <c r="AI48" s="4">
        <v>40756</v>
      </c>
      <c r="AJ48">
        <v>68</v>
      </c>
      <c r="AK48">
        <v>1213.56965256265</v>
      </c>
      <c r="AL48">
        <v>20.659</v>
      </c>
      <c r="AM48">
        <v>0.303808823529412</v>
      </c>
      <c r="AN48">
        <v>57585.1413304823</v>
      </c>
      <c r="AO48">
        <v>58742.9039432037</v>
      </c>
      <c r="AQ48" s="4">
        <v>40756</v>
      </c>
      <c r="AR48">
        <v>486</v>
      </c>
      <c r="AS48">
        <v>4278.72525936645</v>
      </c>
      <c r="AT48">
        <v>218.440666666667</v>
      </c>
      <c r="AU48">
        <v>0.449466392318244</v>
      </c>
      <c r="AV48">
        <v>22560.3112931854</v>
      </c>
      <c r="AW48">
        <v>19587.5856114999</v>
      </c>
      <c r="AY48" s="4">
        <v>40756</v>
      </c>
      <c r="AZ48">
        <v>343</v>
      </c>
      <c r="BA48">
        <v>4605.96716875731</v>
      </c>
      <c r="BB48">
        <v>191.793</v>
      </c>
      <c r="BC48">
        <v>0.559163265306122</v>
      </c>
      <c r="BD48">
        <v>23630.2963375598</v>
      </c>
      <c r="BE48">
        <v>24015.3038367266</v>
      </c>
      <c r="BG48" s="4">
        <v>40756</v>
      </c>
      <c r="BH48">
        <v>1412</v>
      </c>
      <c r="BI48">
        <v>13870.7771732814</v>
      </c>
      <c r="BJ48">
        <v>939.541666666666</v>
      </c>
      <c r="BK48">
        <v>0.665397780925401</v>
      </c>
      <c r="BL48">
        <v>14771.6913688875</v>
      </c>
      <c r="BM48">
        <v>14763.3443682094</v>
      </c>
      <c r="BN48" s="151">
        <v>28.74227272727273</v>
      </c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12.75">
      <c r="A49">
        <v>47</v>
      </c>
      <c r="B49" s="4">
        <v>40787</v>
      </c>
      <c r="C49" s="4">
        <v>40816</v>
      </c>
      <c r="D49">
        <v>3080</v>
      </c>
      <c r="E49">
        <v>32136.9736581133</v>
      </c>
      <c r="F49">
        <v>2211.73176666667</v>
      </c>
      <c r="G49">
        <v>0.718094729437229</v>
      </c>
      <c r="H49">
        <v>16970.1370930045</v>
      </c>
      <c r="I49">
        <v>14530.2310806646</v>
      </c>
      <c r="K49" s="4">
        <v>40787</v>
      </c>
      <c r="L49">
        <v>586</v>
      </c>
      <c r="M49">
        <v>6120.45155819539</v>
      </c>
      <c r="N49">
        <v>249.8284</v>
      </c>
      <c r="O49">
        <v>0.426328327645051</v>
      </c>
      <c r="P49">
        <v>27340.0050991783</v>
      </c>
      <c r="Q49">
        <v>24498.6220869821</v>
      </c>
      <c r="S49" s="4">
        <v>40787</v>
      </c>
      <c r="T49">
        <v>1979</v>
      </c>
      <c r="U49">
        <v>21687.8460245488</v>
      </c>
      <c r="V49">
        <v>1287.6718</v>
      </c>
      <c r="W49">
        <v>0.650667913087418</v>
      </c>
      <c r="X49">
        <v>16712.2538447481</v>
      </c>
      <c r="Y49">
        <v>16842.6815160112</v>
      </c>
      <c r="AA49" s="4">
        <v>40787</v>
      </c>
      <c r="AB49">
        <v>515</v>
      </c>
      <c r="AC49">
        <v>4328.67607536903</v>
      </c>
      <c r="AD49">
        <v>674.231566666667</v>
      </c>
      <c r="AE49">
        <v>1.30918750809062</v>
      </c>
      <c r="AF49">
        <v>6161.60951374561</v>
      </c>
      <c r="AG49">
        <v>6420.16228455392</v>
      </c>
      <c r="AI49" s="4">
        <v>40787</v>
      </c>
      <c r="AJ49">
        <v>73</v>
      </c>
      <c r="AK49">
        <v>1236.47670597333</v>
      </c>
      <c r="AL49">
        <v>25.514</v>
      </c>
      <c r="AM49">
        <v>0.349506849315068</v>
      </c>
      <c r="AN49">
        <v>52617.7843456918</v>
      </c>
      <c r="AO49">
        <v>48462.675628021</v>
      </c>
      <c r="AQ49" s="4">
        <v>40787</v>
      </c>
      <c r="AR49">
        <v>513</v>
      </c>
      <c r="AS49">
        <v>4883.97485222206</v>
      </c>
      <c r="AT49">
        <v>224.3144</v>
      </c>
      <c r="AU49">
        <v>0.437260038986355</v>
      </c>
      <c r="AV49">
        <v>23742.9721849571</v>
      </c>
      <c r="AW49">
        <v>21772.8993422716</v>
      </c>
      <c r="AY49" s="4">
        <v>40787</v>
      </c>
      <c r="AZ49">
        <v>384</v>
      </c>
      <c r="BA49">
        <v>5700.52970561926</v>
      </c>
      <c r="BB49">
        <v>231.5864</v>
      </c>
      <c r="BC49">
        <v>0.603089583333333</v>
      </c>
      <c r="BD49">
        <v>24156.2101671693</v>
      </c>
      <c r="BE49">
        <v>24615.1315691218</v>
      </c>
      <c r="BG49" s="4">
        <v>40787</v>
      </c>
      <c r="BH49">
        <v>1595</v>
      </c>
      <c r="BI49">
        <v>15987.3163189296</v>
      </c>
      <c r="BJ49">
        <v>1056.0854</v>
      </c>
      <c r="BK49">
        <v>0.662122507836991</v>
      </c>
      <c r="BL49">
        <v>14920.1038586605</v>
      </c>
      <c r="BM49">
        <v>15138.2798388554</v>
      </c>
      <c r="BN49" s="151">
        <v>30.64</v>
      </c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F49" s="4"/>
      <c r="CG49" s="3"/>
    </row>
    <row r="50" spans="1:83" ht="12.75">
      <c r="A50">
        <v>48</v>
      </c>
      <c r="B50" s="4">
        <v>40817</v>
      </c>
      <c r="C50" s="4">
        <v>40847</v>
      </c>
      <c r="D50">
        <v>3246</v>
      </c>
      <c r="E50">
        <v>34732.5939181718</v>
      </c>
      <c r="F50">
        <v>2334.77166666667</v>
      </c>
      <c r="G50">
        <v>0.719276545491887</v>
      </c>
      <c r="H50">
        <v>17368.3546499457</v>
      </c>
      <c r="I50">
        <v>14876.2272619829</v>
      </c>
      <c r="K50" s="4">
        <v>40817</v>
      </c>
      <c r="L50">
        <v>656</v>
      </c>
      <c r="M50">
        <v>7104.42512527429</v>
      </c>
      <c r="N50">
        <v>281.257</v>
      </c>
      <c r="O50">
        <v>0.428745426829268</v>
      </c>
      <c r="P50">
        <v>27763.4813670146</v>
      </c>
      <c r="Q50">
        <v>25259.5495410756</v>
      </c>
      <c r="S50" s="4">
        <v>40817</v>
      </c>
      <c r="T50">
        <v>2049</v>
      </c>
      <c r="U50">
        <v>23148.8670835132</v>
      </c>
      <c r="V50">
        <v>1350.30733333333</v>
      </c>
      <c r="W50">
        <v>0.659007971368147</v>
      </c>
      <c r="X50">
        <v>16966.4955039339</v>
      </c>
      <c r="Y50">
        <v>17143.4061802571</v>
      </c>
      <c r="AA50" s="4">
        <v>40817</v>
      </c>
      <c r="AB50">
        <v>541</v>
      </c>
      <c r="AC50">
        <v>4479.30170938427</v>
      </c>
      <c r="AD50">
        <v>703.207333333333</v>
      </c>
      <c r="AE50">
        <v>1.29982871226124</v>
      </c>
      <c r="AF50">
        <v>6285.55661626897</v>
      </c>
      <c r="AG50">
        <v>6369.81654919829</v>
      </c>
      <c r="AI50" s="4">
        <v>40817</v>
      </c>
      <c r="AJ50">
        <v>83</v>
      </c>
      <c r="AK50">
        <v>1409.57696410879</v>
      </c>
      <c r="AL50">
        <v>26.12</v>
      </c>
      <c r="AM50">
        <v>0.314698795180723</v>
      </c>
      <c r="AN50">
        <v>51058.7755181807</v>
      </c>
      <c r="AO50">
        <v>53965.4274161099</v>
      </c>
      <c r="AQ50" s="4">
        <v>40817</v>
      </c>
      <c r="AR50">
        <v>573</v>
      </c>
      <c r="AS50">
        <v>5694.84816116551</v>
      </c>
      <c r="AT50">
        <v>255.137</v>
      </c>
      <c r="AU50">
        <v>0.445265270506108</v>
      </c>
      <c r="AV50">
        <v>24389.1193870028</v>
      </c>
      <c r="AW50">
        <v>22320.7459567429</v>
      </c>
      <c r="AY50" s="4">
        <v>40817</v>
      </c>
      <c r="AZ50">
        <v>393</v>
      </c>
      <c r="BA50">
        <v>5912.03893794286</v>
      </c>
      <c r="BB50">
        <v>228.849</v>
      </c>
      <c r="BC50">
        <v>0.582312977099237</v>
      </c>
      <c r="BD50">
        <v>25028.0624600949</v>
      </c>
      <c r="BE50">
        <v>25833.7984345261</v>
      </c>
      <c r="BG50" s="4">
        <v>40817</v>
      </c>
      <c r="BH50">
        <v>1656</v>
      </c>
      <c r="BI50">
        <v>17236.8281455703</v>
      </c>
      <c r="BJ50">
        <v>1121.45833333333</v>
      </c>
      <c r="BK50">
        <v>0.677209138486312</v>
      </c>
      <c r="BL50">
        <v>15053.333780642</v>
      </c>
      <c r="BM50">
        <v>15370.0120933935</v>
      </c>
      <c r="BN50" s="151">
        <v>31.382380952380956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</row>
    <row r="51" spans="1:84" s="5" customFormat="1" ht="12.75">
      <c r="A51">
        <v>49</v>
      </c>
      <c r="B51" s="4">
        <v>40848</v>
      </c>
      <c r="C51" s="4">
        <v>40877</v>
      </c>
      <c r="D51">
        <v>3088</v>
      </c>
      <c r="E51">
        <v>33874.9393337363</v>
      </c>
      <c r="F51">
        <v>2253.432</v>
      </c>
      <c r="G51">
        <v>0.729738341968912</v>
      </c>
      <c r="H51">
        <v>17317.1236750544</v>
      </c>
      <c r="I51">
        <v>15032.5988686307</v>
      </c>
      <c r="J51"/>
      <c r="K51" s="4">
        <v>40848</v>
      </c>
      <c r="L51">
        <v>618</v>
      </c>
      <c r="M51">
        <v>7128.29772544254</v>
      </c>
      <c r="N51">
        <v>271.620666666667</v>
      </c>
      <c r="O51">
        <v>0.439515641855448</v>
      </c>
      <c r="P51">
        <v>28172.8094872762</v>
      </c>
      <c r="Q51">
        <v>26243.5764292943</v>
      </c>
      <c r="R51"/>
      <c r="S51" s="4">
        <v>40848</v>
      </c>
      <c r="T51">
        <v>1972</v>
      </c>
      <c r="U51">
        <v>22745.9849090349</v>
      </c>
      <c r="V51">
        <v>1311.92633333333</v>
      </c>
      <c r="W51">
        <v>0.665277045300879</v>
      </c>
      <c r="X51">
        <v>16719.1607699993</v>
      </c>
      <c r="Y51">
        <v>17337.8522338537</v>
      </c>
      <c r="Z51"/>
      <c r="AA51" s="4">
        <v>40848</v>
      </c>
      <c r="AB51">
        <v>498</v>
      </c>
      <c r="AC51">
        <v>4000.6566992588</v>
      </c>
      <c r="AD51">
        <v>669.885</v>
      </c>
      <c r="AE51">
        <v>1.34515060240964</v>
      </c>
      <c r="AF51">
        <v>6213.44700199357</v>
      </c>
      <c r="AG51">
        <v>5972.15447316897</v>
      </c>
      <c r="AH51"/>
      <c r="AI51" s="4">
        <v>40848</v>
      </c>
      <c r="AJ51">
        <v>72</v>
      </c>
      <c r="AK51">
        <v>1553.40351962506</v>
      </c>
      <c r="AL51">
        <v>29.232</v>
      </c>
      <c r="AM51">
        <v>0.406</v>
      </c>
      <c r="AN51">
        <v>55212.8804423917</v>
      </c>
      <c r="AO51">
        <v>53140.5144918261</v>
      </c>
      <c r="AP51"/>
      <c r="AQ51" s="4">
        <v>40848</v>
      </c>
      <c r="AR51">
        <v>546</v>
      </c>
      <c r="AS51">
        <v>5574.89420581748</v>
      </c>
      <c r="AT51">
        <v>242.388666666667</v>
      </c>
      <c r="AU51">
        <v>0.443935286935287</v>
      </c>
      <c r="AV51">
        <v>24607.0858448434</v>
      </c>
      <c r="AW51">
        <v>22999.8138216754</v>
      </c>
      <c r="AX51"/>
      <c r="AY51" s="4">
        <v>40848</v>
      </c>
      <c r="AZ51">
        <v>350</v>
      </c>
      <c r="BA51">
        <v>5672.80498630784</v>
      </c>
      <c r="BB51">
        <v>221.188333333333</v>
      </c>
      <c r="BC51">
        <v>0.631966666666667</v>
      </c>
      <c r="BD51">
        <v>24647.0176458989</v>
      </c>
      <c r="BE51">
        <v>25646.9448492966</v>
      </c>
      <c r="BF51"/>
      <c r="BG51" s="4">
        <v>40848</v>
      </c>
      <c r="BH51">
        <v>1622</v>
      </c>
      <c r="BI51">
        <v>17073.179922727</v>
      </c>
      <c r="BJ51">
        <v>1090.738</v>
      </c>
      <c r="BK51">
        <v>0.672464858199753</v>
      </c>
      <c r="BL51">
        <v>15008.4641568273</v>
      </c>
      <c r="BM51">
        <v>15652.8698209166</v>
      </c>
      <c r="BN51" s="151">
        <v>30.893157894736845</v>
      </c>
      <c r="CF51" s="6"/>
    </row>
    <row r="52" spans="1:84" s="5" customFormat="1" ht="12.75">
      <c r="A52">
        <v>50</v>
      </c>
      <c r="B52" s="4">
        <v>40878</v>
      </c>
      <c r="C52" s="4">
        <v>40908</v>
      </c>
      <c r="D52" s="49">
        <v>3279</v>
      </c>
      <c r="E52" s="49">
        <v>35787.1338709151</v>
      </c>
      <c r="F52" s="49">
        <v>2354.641</v>
      </c>
      <c r="G52" s="2">
        <v>0.718097285757853</v>
      </c>
      <c r="H52" s="49">
        <v>18133.3154538622</v>
      </c>
      <c r="I52" s="49">
        <v>15198.5520811517</v>
      </c>
      <c r="J52"/>
      <c r="K52" s="4">
        <v>40878</v>
      </c>
      <c r="L52">
        <v>679</v>
      </c>
      <c r="M52">
        <v>7625.35558762362</v>
      </c>
      <c r="N52">
        <v>273.503666666667</v>
      </c>
      <c r="O52">
        <v>0.402803632793323</v>
      </c>
      <c r="P52">
        <v>31033.0695187517</v>
      </c>
      <c r="Q52">
        <v>27880.268226594</v>
      </c>
      <c r="R52"/>
      <c r="S52" s="4">
        <v>40878</v>
      </c>
      <c r="T52">
        <v>2064</v>
      </c>
      <c r="U52">
        <v>23868.4486648215</v>
      </c>
      <c r="V52">
        <v>1367.63966666667</v>
      </c>
      <c r="W52">
        <v>0.662616117571059</v>
      </c>
      <c r="X52">
        <v>16996.0953287035</v>
      </c>
      <c r="Y52">
        <v>17452.2933536988</v>
      </c>
      <c r="Z52"/>
      <c r="AA52" s="4">
        <v>40878</v>
      </c>
      <c r="AB52">
        <v>536</v>
      </c>
      <c r="AC52">
        <v>4293.32961846992</v>
      </c>
      <c r="AD52">
        <v>713.497666666667</v>
      </c>
      <c r="AE52">
        <v>1.33115236318408</v>
      </c>
      <c r="AF52">
        <v>6171.16867824217</v>
      </c>
      <c r="AG52">
        <v>6017.30015253951</v>
      </c>
      <c r="AH52"/>
      <c r="AI52" s="4">
        <v>40878</v>
      </c>
      <c r="AJ52">
        <v>89</v>
      </c>
      <c r="AK52">
        <v>2000.77022961742</v>
      </c>
      <c r="AL52">
        <v>35.398</v>
      </c>
      <c r="AM52">
        <v>0.397730337078652</v>
      </c>
      <c r="AN52">
        <v>61748.2517859978</v>
      </c>
      <c r="AO52">
        <v>56522.1263805136</v>
      </c>
      <c r="AP52"/>
      <c r="AQ52" s="4">
        <v>40878</v>
      </c>
      <c r="AR52">
        <v>590</v>
      </c>
      <c r="AS52">
        <v>5624.5853580062</v>
      </c>
      <c r="AT52">
        <v>238.105666666667</v>
      </c>
      <c r="AU52">
        <v>0.403568926553672</v>
      </c>
      <c r="AV52">
        <v>26399.762363184</v>
      </c>
      <c r="AW52">
        <v>23622.2238502214</v>
      </c>
      <c r="AX52"/>
      <c r="AY52" s="4">
        <v>40878</v>
      </c>
      <c r="AZ52">
        <v>368</v>
      </c>
      <c r="BA52">
        <v>6205.13148687087</v>
      </c>
      <c r="BB52">
        <v>252.342333333333</v>
      </c>
      <c r="BC52">
        <v>0.685712862318841</v>
      </c>
      <c r="BD52">
        <v>24878.5825167035</v>
      </c>
      <c r="BE52">
        <v>24590.1327966012</v>
      </c>
      <c r="BF52"/>
      <c r="BG52" s="4">
        <v>40878</v>
      </c>
      <c r="BH52">
        <v>1696</v>
      </c>
      <c r="BI52">
        <v>17663.3171779506</v>
      </c>
      <c r="BJ52">
        <v>1115.29733333333</v>
      </c>
      <c r="BK52">
        <v>0.657604559748428</v>
      </c>
      <c r="BL52">
        <v>15285.7443350808</v>
      </c>
      <c r="BM52">
        <v>15837.3167854348</v>
      </c>
      <c r="BN52" s="151">
        <v>31.524285714285714</v>
      </c>
      <c r="CF52" s="6"/>
    </row>
    <row r="53" spans="1:66" s="5" customFormat="1" ht="12.75">
      <c r="A53">
        <v>51</v>
      </c>
      <c r="B53" s="4">
        <v>40909</v>
      </c>
      <c r="C53" s="4">
        <v>40939</v>
      </c>
      <c r="D53" s="49">
        <v>2769</v>
      </c>
      <c r="E53" s="49">
        <v>29743.1517499189</v>
      </c>
      <c r="F53" s="49">
        <v>1991.63876666667</v>
      </c>
      <c r="G53" s="2">
        <v>0.719262826531841</v>
      </c>
      <c r="H53" s="49">
        <v>18214.2234639078</v>
      </c>
      <c r="I53" s="49">
        <v>14934.0092429005</v>
      </c>
      <c r="J53"/>
      <c r="K53" s="4">
        <v>40909</v>
      </c>
      <c r="L53">
        <v>579</v>
      </c>
      <c r="M53">
        <v>6408.71336041723</v>
      </c>
      <c r="N53">
        <v>231.8247</v>
      </c>
      <c r="O53">
        <v>0.400388082901554</v>
      </c>
      <c r="P53">
        <v>31086.4212696995</v>
      </c>
      <c r="Q53">
        <v>27644.6528795992</v>
      </c>
      <c r="R53"/>
      <c r="S53" s="4">
        <v>40909</v>
      </c>
      <c r="T53">
        <v>1720</v>
      </c>
      <c r="U53">
        <v>19473.6744738724</v>
      </c>
      <c r="V53">
        <v>1121.95563333333</v>
      </c>
      <c r="W53">
        <v>0.652299786821705</v>
      </c>
      <c r="X53">
        <v>17166.4759082424</v>
      </c>
      <c r="Y53">
        <v>17356.902443652</v>
      </c>
      <c r="Z53"/>
      <c r="AA53" s="4">
        <v>40909</v>
      </c>
      <c r="AB53">
        <v>470</v>
      </c>
      <c r="AC53">
        <v>3860.76391562923</v>
      </c>
      <c r="AD53">
        <v>637.858433333333</v>
      </c>
      <c r="AE53">
        <v>1.35714560283688</v>
      </c>
      <c r="AF53">
        <v>6191.08147708021</v>
      </c>
      <c r="AG53">
        <v>6052.69714073321</v>
      </c>
      <c r="AH53"/>
      <c r="AI53" s="4">
        <v>40909</v>
      </c>
      <c r="AJ53">
        <v>73</v>
      </c>
      <c r="AK53">
        <v>1775.28588019948</v>
      </c>
      <c r="AL53">
        <v>31.501</v>
      </c>
      <c r="AM53">
        <v>0.431520547945205</v>
      </c>
      <c r="AN53">
        <v>58997.0902591986</v>
      </c>
      <c r="AO53">
        <v>56356.4928160845</v>
      </c>
      <c r="AP53"/>
      <c r="AQ53" s="4">
        <v>40909</v>
      </c>
      <c r="AR53">
        <v>506</v>
      </c>
      <c r="AS53">
        <v>4633.42748021775</v>
      </c>
      <c r="AT53">
        <v>200.3237</v>
      </c>
      <c r="AU53">
        <v>0.395896640316205</v>
      </c>
      <c r="AV53">
        <v>27059.7832534279</v>
      </c>
      <c r="AW53">
        <v>23129.7019784366</v>
      </c>
      <c r="AX53"/>
      <c r="AY53" s="4">
        <v>40909</v>
      </c>
      <c r="AZ53">
        <v>319</v>
      </c>
      <c r="BA53">
        <v>5311.73766111011</v>
      </c>
      <c r="BB53">
        <v>215.450733333333</v>
      </c>
      <c r="BC53">
        <v>0.675394148380355</v>
      </c>
      <c r="BD53">
        <v>25492.24724231</v>
      </c>
      <c r="BE53">
        <v>24654.0709280951</v>
      </c>
      <c r="BF53"/>
      <c r="BG53" s="4">
        <v>40909</v>
      </c>
      <c r="BH53">
        <v>1401</v>
      </c>
      <c r="BI53">
        <v>14161.9368127624</v>
      </c>
      <c r="BJ53">
        <v>906.5049</v>
      </c>
      <c r="BK53">
        <v>0.647041327623126</v>
      </c>
      <c r="BL53">
        <v>15270.7435345325</v>
      </c>
      <c r="BM53">
        <v>15622.5706146347</v>
      </c>
      <c r="BN53" s="152">
        <v>31.233999999999998</v>
      </c>
    </row>
    <row r="54" spans="1:66" s="5" customFormat="1" ht="12.75">
      <c r="A54">
        <v>52</v>
      </c>
      <c r="B54" s="4">
        <v>40940</v>
      </c>
      <c r="C54" s="4">
        <v>40968</v>
      </c>
      <c r="D54" s="49">
        <v>3277</v>
      </c>
      <c r="E54" s="49">
        <v>36577.9931018885</v>
      </c>
      <c r="F54" s="49">
        <v>2433.233</v>
      </c>
      <c r="G54" s="2">
        <v>0.742518462007934</v>
      </c>
      <c r="H54" s="49">
        <v>18112.3432220819</v>
      </c>
      <c r="I54" s="49">
        <v>15032.6717999832</v>
      </c>
      <c r="J54"/>
      <c r="K54" s="4">
        <v>40940</v>
      </c>
      <c r="L54">
        <v>668</v>
      </c>
      <c r="M54">
        <v>7860.41927040845</v>
      </c>
      <c r="N54">
        <v>292.893666666667</v>
      </c>
      <c r="O54">
        <v>0.438463572854291</v>
      </c>
      <c r="P54">
        <v>30737.8556235401</v>
      </c>
      <c r="Q54">
        <v>26837.1090432425</v>
      </c>
      <c r="R54"/>
      <c r="S54" s="4">
        <v>40940</v>
      </c>
      <c r="T54">
        <v>2066</v>
      </c>
      <c r="U54">
        <v>24336.2588905921</v>
      </c>
      <c r="V54">
        <v>1412.94533333333</v>
      </c>
      <c r="W54">
        <v>0.68390383994837</v>
      </c>
      <c r="X54">
        <v>17148.382481159</v>
      </c>
      <c r="Y54">
        <v>17223.7795167768</v>
      </c>
      <c r="Z54"/>
      <c r="AA54" s="4">
        <v>40940</v>
      </c>
      <c r="AB54">
        <v>543</v>
      </c>
      <c r="AC54">
        <v>4381.31494088801</v>
      </c>
      <c r="AD54">
        <v>727.394</v>
      </c>
      <c r="AE54">
        <v>1.33958379373849</v>
      </c>
      <c r="AF54">
        <v>6248.07177930608</v>
      </c>
      <c r="AG54">
        <v>6023.30365783607</v>
      </c>
      <c r="AH54"/>
      <c r="AI54" s="4">
        <v>40940</v>
      </c>
      <c r="AJ54">
        <v>95</v>
      </c>
      <c r="AK54">
        <v>2036.24686306557</v>
      </c>
      <c r="AL54">
        <v>37.956</v>
      </c>
      <c r="AM54">
        <v>0.399536842105263</v>
      </c>
      <c r="AN54">
        <v>57842.739835261</v>
      </c>
      <c r="AO54">
        <v>53647.5619945614</v>
      </c>
      <c r="AP54"/>
      <c r="AQ54" s="4">
        <v>40940</v>
      </c>
      <c r="AR54">
        <v>573</v>
      </c>
      <c r="AS54">
        <v>5824.17240734288</v>
      </c>
      <c r="AT54">
        <v>254.937666666667</v>
      </c>
      <c r="AU54">
        <v>0.444917393833624</v>
      </c>
      <c r="AV54">
        <v>26244.0266530105</v>
      </c>
      <c r="AW54">
        <v>22845.4762432498</v>
      </c>
      <c r="AX54"/>
      <c r="AY54" s="4">
        <v>40940</v>
      </c>
      <c r="AZ54">
        <v>393</v>
      </c>
      <c r="BA54">
        <v>6954.32154137214</v>
      </c>
      <c r="BB54">
        <v>269.932333333333</v>
      </c>
      <c r="BC54">
        <v>0.686850720949958</v>
      </c>
      <c r="BD54">
        <v>25941.8976680832</v>
      </c>
      <c r="BE54">
        <v>25763.2031535266</v>
      </c>
      <c r="BF54"/>
      <c r="BG54" s="4">
        <v>40940</v>
      </c>
      <c r="BH54">
        <v>1673</v>
      </c>
      <c r="BI54">
        <v>17381.93734922</v>
      </c>
      <c r="BJ54">
        <v>1143.013</v>
      </c>
      <c r="BK54">
        <v>0.683211595935445</v>
      </c>
      <c r="BL54">
        <v>15082.7211132802</v>
      </c>
      <c r="BM54">
        <v>15207.1213093989</v>
      </c>
      <c r="BN54" s="151">
        <v>29.900588235294116</v>
      </c>
    </row>
    <row r="55" spans="1:83" ht="12.75">
      <c r="A55">
        <v>53</v>
      </c>
      <c r="B55" s="4">
        <v>40969</v>
      </c>
      <c r="C55" s="4">
        <v>40999</v>
      </c>
      <c r="D55" s="49">
        <v>3080</v>
      </c>
      <c r="E55" s="49">
        <v>33085.8756881718</v>
      </c>
      <c r="F55" s="49">
        <v>2321.389</v>
      </c>
      <c r="G55" s="2">
        <v>0.753697727272727</v>
      </c>
      <c r="H55" s="49">
        <v>17795.3469634794</v>
      </c>
      <c r="I55" s="49">
        <v>14252.6201718763</v>
      </c>
      <c r="K55" s="4">
        <v>40969</v>
      </c>
      <c r="L55">
        <v>634</v>
      </c>
      <c r="M55">
        <v>6712.04116392509</v>
      </c>
      <c r="N55">
        <v>260.550666666667</v>
      </c>
      <c r="O55">
        <v>0.410963196635121</v>
      </c>
      <c r="P55">
        <v>30614.6359864115</v>
      </c>
      <c r="Q55">
        <v>25760.982498318</v>
      </c>
      <c r="S55" s="4">
        <v>40969</v>
      </c>
      <c r="T55">
        <v>1898</v>
      </c>
      <c r="U55">
        <v>21619.3724938445</v>
      </c>
      <c r="V55">
        <v>1291.28033333333</v>
      </c>
      <c r="W55">
        <v>0.680337372672989</v>
      </c>
      <c r="X55">
        <v>16870.3561971828</v>
      </c>
      <c r="Y55">
        <v>16742.5863584834</v>
      </c>
      <c r="AA55" s="4">
        <v>40969</v>
      </c>
      <c r="AB55">
        <v>548</v>
      </c>
      <c r="AC55">
        <v>4754.46203040222</v>
      </c>
      <c r="AD55">
        <v>769.558</v>
      </c>
      <c r="AE55">
        <v>1.40430291970803</v>
      </c>
      <c r="AF55">
        <v>6167.98060196843</v>
      </c>
      <c r="AG55">
        <v>6178.1724449648</v>
      </c>
      <c r="AI55" s="4">
        <v>40969</v>
      </c>
      <c r="AJ55">
        <v>90</v>
      </c>
      <c r="AK55">
        <v>1434.28199942802</v>
      </c>
      <c r="AL55">
        <v>27.791</v>
      </c>
      <c r="AM55">
        <v>0.308788888888889</v>
      </c>
      <c r="AN55">
        <v>56720.8093850033</v>
      </c>
      <c r="AO55">
        <v>51609.5858165602</v>
      </c>
      <c r="AQ55" s="4">
        <v>40969</v>
      </c>
      <c r="AR55">
        <v>544</v>
      </c>
      <c r="AS55">
        <v>5277.75916449707</v>
      </c>
      <c r="AT55">
        <v>232.759666666667</v>
      </c>
      <c r="AU55">
        <v>0.427867034313725</v>
      </c>
      <c r="AV55">
        <v>26295.5999462033</v>
      </c>
      <c r="AW55">
        <v>22674.7152549213</v>
      </c>
      <c r="AY55" s="4">
        <v>40969</v>
      </c>
      <c r="AZ55">
        <v>348</v>
      </c>
      <c r="BA55">
        <v>5923.92426466066</v>
      </c>
      <c r="BB55">
        <v>234.769333333333</v>
      </c>
      <c r="BC55">
        <v>0.674624521072797</v>
      </c>
      <c r="BD55">
        <v>25678.5593333738</v>
      </c>
      <c r="BE55">
        <v>25232.956027735</v>
      </c>
      <c r="BG55" s="4">
        <v>40969</v>
      </c>
      <c r="BH55">
        <v>1550</v>
      </c>
      <c r="BI55">
        <v>15695.4482291838</v>
      </c>
      <c r="BJ55">
        <v>1056.511</v>
      </c>
      <c r="BK55">
        <v>0.68162</v>
      </c>
      <c r="BL55">
        <v>14892.7725253154</v>
      </c>
      <c r="BM55">
        <v>14855.9250487537</v>
      </c>
      <c r="BN55" s="151">
        <v>29.33857142857143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</row>
    <row r="56" spans="1:83" ht="12.75">
      <c r="A56">
        <v>54</v>
      </c>
      <c r="B56" s="4">
        <v>41000</v>
      </c>
      <c r="C56" s="4">
        <v>41029</v>
      </c>
      <c r="D56" s="49">
        <v>2791</v>
      </c>
      <c r="E56" s="49">
        <v>27117.8794586067</v>
      </c>
      <c r="F56" s="49">
        <v>1962.674</v>
      </c>
      <c r="G56" s="2">
        <v>0.703215335005374</v>
      </c>
      <c r="H56" s="49">
        <v>17936.989294308</v>
      </c>
      <c r="I56" s="49">
        <v>13816.8027184376</v>
      </c>
      <c r="K56" s="4">
        <v>41000</v>
      </c>
      <c r="L56">
        <v>609</v>
      </c>
      <c r="M56">
        <v>6256.98793719833</v>
      </c>
      <c r="N56">
        <v>257.807</v>
      </c>
      <c r="O56">
        <v>0.423328407224959</v>
      </c>
      <c r="P56">
        <v>31111.7090272875</v>
      </c>
      <c r="Q56">
        <v>24270.0467295238</v>
      </c>
      <c r="S56" s="4">
        <v>41000</v>
      </c>
      <c r="T56">
        <v>1681</v>
      </c>
      <c r="U56">
        <v>16894.5264737309</v>
      </c>
      <c r="V56">
        <v>1057.862</v>
      </c>
      <c r="W56">
        <v>0.629305175490779</v>
      </c>
      <c r="X56">
        <v>16610.9696925547</v>
      </c>
      <c r="Y56">
        <v>15970.4446078325</v>
      </c>
      <c r="AA56" s="4">
        <v>41000</v>
      </c>
      <c r="AB56">
        <v>501</v>
      </c>
      <c r="AC56">
        <v>3966.36504767748</v>
      </c>
      <c r="AD56">
        <v>647.005</v>
      </c>
      <c r="AE56">
        <v>1.29142714570858</v>
      </c>
      <c r="AF56">
        <v>6371.38975970259</v>
      </c>
      <c r="AG56">
        <v>6130.3468252602</v>
      </c>
      <c r="AI56" s="4">
        <v>41000</v>
      </c>
      <c r="AJ56">
        <v>73</v>
      </c>
      <c r="AK56">
        <v>1082.95792918795</v>
      </c>
      <c r="AL56">
        <v>17.552</v>
      </c>
      <c r="AM56">
        <v>0.240438356164384</v>
      </c>
      <c r="AN56">
        <v>67106.7693371808</v>
      </c>
      <c r="AO56">
        <v>61699.9731761591</v>
      </c>
      <c r="AQ56" s="4">
        <v>41000</v>
      </c>
      <c r="AR56">
        <v>536</v>
      </c>
      <c r="AS56">
        <v>5174.03000801038</v>
      </c>
      <c r="AT56">
        <v>240.255</v>
      </c>
      <c r="AU56">
        <v>0.448236940298507</v>
      </c>
      <c r="AV56">
        <v>26209.3967089625</v>
      </c>
      <c r="AW56">
        <v>21535.5768163426</v>
      </c>
      <c r="AY56" s="4">
        <v>41000</v>
      </c>
      <c r="AZ56">
        <v>268</v>
      </c>
      <c r="BA56">
        <v>3754.23541518313</v>
      </c>
      <c r="BB56">
        <v>156.100333333333</v>
      </c>
      <c r="BC56">
        <v>0.582463930348259</v>
      </c>
      <c r="BD56">
        <v>25855.3157339474</v>
      </c>
      <c r="BE56">
        <v>24050.1434879477</v>
      </c>
      <c r="BG56" s="4">
        <v>41000</v>
      </c>
      <c r="BH56">
        <v>1413</v>
      </c>
      <c r="BI56">
        <v>13140.2910585478</v>
      </c>
      <c r="BJ56">
        <v>901.761666666667</v>
      </c>
      <c r="BK56">
        <v>0.638189431469686</v>
      </c>
      <c r="BL56">
        <v>14857.6188510167</v>
      </c>
      <c r="BM56">
        <v>14571.8004482498</v>
      </c>
      <c r="BN56" s="151">
        <v>29.49285714285714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</row>
    <row r="57" spans="1:66" s="69" customFormat="1" ht="12.75">
      <c r="A57">
        <v>55</v>
      </c>
      <c r="B57" s="4">
        <v>41030</v>
      </c>
      <c r="C57" s="4">
        <v>41060</v>
      </c>
      <c r="D57" s="49">
        <v>2804</v>
      </c>
      <c r="E57" s="49">
        <v>28667.9235017616</v>
      </c>
      <c r="F57" s="49">
        <v>2043.2</v>
      </c>
      <c r="G57" s="2">
        <v>0.72867332382311</v>
      </c>
      <c r="H57" s="49">
        <v>17392.2243049888</v>
      </c>
      <c r="I57" s="49">
        <v>14030.8944311676</v>
      </c>
      <c r="J57"/>
      <c r="K57" s="4">
        <v>41030</v>
      </c>
      <c r="L57">
        <v>585</v>
      </c>
      <c r="M57">
        <v>5960.7145085088</v>
      </c>
      <c r="N57">
        <v>241.711</v>
      </c>
      <c r="O57">
        <v>0.413181196581197</v>
      </c>
      <c r="P57">
        <v>29127.263792927</v>
      </c>
      <c r="Q57">
        <v>24660.501625945</v>
      </c>
      <c r="R57"/>
      <c r="S57" s="4">
        <v>41030</v>
      </c>
      <c r="T57">
        <v>1692</v>
      </c>
      <c r="U57">
        <v>18263.5024941822</v>
      </c>
      <c r="V57">
        <v>1087.882</v>
      </c>
      <c r="W57">
        <v>0.642956264775414</v>
      </c>
      <c r="X57">
        <v>16814.5722918917</v>
      </c>
      <c r="Y57">
        <v>16788.1282107639</v>
      </c>
      <c r="Z57"/>
      <c r="AA57" s="4">
        <v>41030</v>
      </c>
      <c r="AB57">
        <v>527</v>
      </c>
      <c r="AC57">
        <v>4443.70649907055</v>
      </c>
      <c r="AD57">
        <v>713.607</v>
      </c>
      <c r="AE57">
        <v>1.35409297912713</v>
      </c>
      <c r="AF57">
        <v>6220.28712418519</v>
      </c>
      <c r="AG57">
        <v>6227.10609491016</v>
      </c>
      <c r="AH57"/>
      <c r="AI57" s="4">
        <v>41030</v>
      </c>
      <c r="AJ57">
        <v>79</v>
      </c>
      <c r="AK57">
        <v>1156.57930174466</v>
      </c>
      <c r="AL57">
        <v>22.905</v>
      </c>
      <c r="AM57">
        <v>0.28993670886076</v>
      </c>
      <c r="AN57">
        <v>53165.5706596582</v>
      </c>
      <c r="AO57">
        <v>50494.6213379025</v>
      </c>
      <c r="AP57"/>
      <c r="AQ57" s="4">
        <v>41030</v>
      </c>
      <c r="AR57">
        <v>506</v>
      </c>
      <c r="AS57">
        <v>4804.13520676415</v>
      </c>
      <c r="AT57">
        <v>218.806</v>
      </c>
      <c r="AU57">
        <v>0.432422924901186</v>
      </c>
      <c r="AV57">
        <v>25374.2475034571</v>
      </c>
      <c r="AW57">
        <v>21956.1401733232</v>
      </c>
      <c r="AX57"/>
      <c r="AY57" s="4">
        <v>41030</v>
      </c>
      <c r="AZ57">
        <v>284</v>
      </c>
      <c r="BA57">
        <v>4731.08747506876</v>
      </c>
      <c r="BB57">
        <v>185.491333333333</v>
      </c>
      <c r="BC57">
        <v>0.653138497652582</v>
      </c>
      <c r="BD57">
        <v>25637.2754281352</v>
      </c>
      <c r="BE57">
        <v>25505.7063316638</v>
      </c>
      <c r="BF57"/>
      <c r="BG57" s="4">
        <v>41030</v>
      </c>
      <c r="BH57">
        <v>1408</v>
      </c>
      <c r="BI57">
        <v>13532.4150191134</v>
      </c>
      <c r="BJ57">
        <v>902.390666666667</v>
      </c>
      <c r="BK57">
        <v>0.640902462121212</v>
      </c>
      <c r="BL57">
        <v>15034.9929661153</v>
      </c>
      <c r="BM57">
        <v>14996.1823841781</v>
      </c>
      <c r="BN57" s="151">
        <v>30.799500000000005</v>
      </c>
    </row>
    <row r="58" spans="1:66" ht="12.75">
      <c r="A58">
        <v>56</v>
      </c>
      <c r="B58" s="4">
        <v>41061</v>
      </c>
      <c r="C58" s="4">
        <v>41090</v>
      </c>
      <c r="D58" s="49">
        <v>2162</v>
      </c>
      <c r="E58" s="49">
        <v>22814.2785900543</v>
      </c>
      <c r="F58" s="49">
        <v>1567.843</v>
      </c>
      <c r="G58" s="2">
        <v>0.72518177613321</v>
      </c>
      <c r="H58" s="49">
        <v>17938.8558059359</v>
      </c>
      <c r="I58" s="49">
        <v>14551.3795641874</v>
      </c>
      <c r="K58" s="4">
        <v>41061</v>
      </c>
      <c r="L58">
        <v>426</v>
      </c>
      <c r="M58">
        <v>5034.86396853134</v>
      </c>
      <c r="N58">
        <v>196.914</v>
      </c>
      <c r="O58">
        <v>0.462239436619718</v>
      </c>
      <c r="P58">
        <v>31906.6293888918</v>
      </c>
      <c r="Q58">
        <v>25568.8471542467</v>
      </c>
      <c r="S58" s="4">
        <v>41061</v>
      </c>
      <c r="T58">
        <v>1317</v>
      </c>
      <c r="U58">
        <v>14504.4496737198</v>
      </c>
      <c r="V58">
        <v>857.054</v>
      </c>
      <c r="W58">
        <v>0.650762338648443</v>
      </c>
      <c r="X58">
        <v>17022.2608572206</v>
      </c>
      <c r="Y58">
        <v>16923.6123671551</v>
      </c>
      <c r="AA58" s="4">
        <v>41061</v>
      </c>
      <c r="AB58">
        <v>419</v>
      </c>
      <c r="AC58">
        <v>3274.96494780324</v>
      </c>
      <c r="AD58">
        <v>513.875</v>
      </c>
      <c r="AE58">
        <v>1.22643198090692</v>
      </c>
      <c r="AF58">
        <v>6618.76988975155</v>
      </c>
      <c r="AG58">
        <v>6373.07700861736</v>
      </c>
      <c r="AI58" s="4">
        <v>41061</v>
      </c>
      <c r="AJ58">
        <v>57</v>
      </c>
      <c r="AK58">
        <v>1034.29935538474</v>
      </c>
      <c r="AL58">
        <v>18.428</v>
      </c>
      <c r="AM58">
        <v>0.323298245614035</v>
      </c>
      <c r="AN58">
        <v>58448.8879181456</v>
      </c>
      <c r="AO58">
        <v>56126.5115793759</v>
      </c>
      <c r="AQ58" s="4">
        <v>41061</v>
      </c>
      <c r="AR58">
        <v>369</v>
      </c>
      <c r="AS58">
        <v>4000.5646131466</v>
      </c>
      <c r="AT58">
        <v>178.486</v>
      </c>
      <c r="AU58">
        <v>0.48370189701897</v>
      </c>
      <c r="AV58">
        <v>27806.6057136412</v>
      </c>
      <c r="AW58">
        <v>22413.8846360309</v>
      </c>
      <c r="AY58" s="4">
        <v>41061</v>
      </c>
      <c r="AZ58">
        <v>213</v>
      </c>
      <c r="BA58">
        <v>3041.43144385514</v>
      </c>
      <c r="BB58">
        <v>122.970333333333</v>
      </c>
      <c r="BC58">
        <v>0.577325508607199</v>
      </c>
      <c r="BD58">
        <v>25735.5586716732</v>
      </c>
      <c r="BE58">
        <v>24733.0503334555</v>
      </c>
      <c r="BG58" s="4">
        <v>41061</v>
      </c>
      <c r="BH58">
        <v>1104</v>
      </c>
      <c r="BI58">
        <v>11463.0182298646</v>
      </c>
      <c r="BJ58">
        <v>734.083666666666</v>
      </c>
      <c r="BK58">
        <v>0.664930857487923</v>
      </c>
      <c r="BL58">
        <v>15341.1626375843</v>
      </c>
      <c r="BM58">
        <v>15615.4110905586</v>
      </c>
      <c r="BN58" s="151">
        <v>32.87285714285714</v>
      </c>
    </row>
    <row r="59" spans="1:66" ht="12.75">
      <c r="A59">
        <v>57</v>
      </c>
      <c r="B59" s="4">
        <v>41091</v>
      </c>
      <c r="C59" s="4">
        <v>41121</v>
      </c>
      <c r="D59" s="49">
        <v>1843</v>
      </c>
      <c r="E59" s="49">
        <v>20257.1868186777</v>
      </c>
      <c r="F59" s="49">
        <v>1347.814</v>
      </c>
      <c r="G59" s="2">
        <v>0.731315246880087</v>
      </c>
      <c r="H59" s="49">
        <v>18384.7943632243</v>
      </c>
      <c r="I59" s="49">
        <v>15029.6604862969</v>
      </c>
      <c r="K59" s="4">
        <v>41091</v>
      </c>
      <c r="L59">
        <v>374</v>
      </c>
      <c r="M59">
        <v>4436.54120262</v>
      </c>
      <c r="N59">
        <v>178.981666666667</v>
      </c>
      <c r="O59">
        <v>0.478560606060606</v>
      </c>
      <c r="P59">
        <v>31176.0432360011</v>
      </c>
      <c r="Q59">
        <v>24787.6851592994</v>
      </c>
      <c r="S59" s="4">
        <v>41091</v>
      </c>
      <c r="T59">
        <v>1141</v>
      </c>
      <c r="U59">
        <v>13208.7182518081</v>
      </c>
      <c r="V59">
        <v>757.679666666667</v>
      </c>
      <c r="W59">
        <v>0.664048787613205</v>
      </c>
      <c r="X59">
        <v>17519.3119366403</v>
      </c>
      <c r="Y59">
        <v>17433.1169660636</v>
      </c>
      <c r="AA59" s="4">
        <v>41091</v>
      </c>
      <c r="AB59">
        <v>328</v>
      </c>
      <c r="AC59">
        <v>2611.92736424958</v>
      </c>
      <c r="AD59">
        <v>411.152666666667</v>
      </c>
      <c r="AE59">
        <v>1.25351422764228</v>
      </c>
      <c r="AF59">
        <v>6810.36866296174</v>
      </c>
      <c r="AG59">
        <v>6352.69469471093</v>
      </c>
      <c r="AI59" s="4">
        <v>41091</v>
      </c>
      <c r="AJ59">
        <v>48</v>
      </c>
      <c r="AK59">
        <v>717.625832392011</v>
      </c>
      <c r="AL59">
        <v>14.803</v>
      </c>
      <c r="AM59">
        <v>0.308395833333333</v>
      </c>
      <c r="AN59">
        <v>53247.1178992167</v>
      </c>
      <c r="AO59">
        <v>48478.4052146194</v>
      </c>
      <c r="AQ59" s="4">
        <v>41091</v>
      </c>
      <c r="AR59">
        <v>326</v>
      </c>
      <c r="AS59">
        <v>3718.91537022799</v>
      </c>
      <c r="AT59">
        <v>164.178666666667</v>
      </c>
      <c r="AU59">
        <v>0.50361554192229</v>
      </c>
      <c r="AV59">
        <v>27926.3144512331</v>
      </c>
      <c r="AW59">
        <v>22651.6358412054</v>
      </c>
      <c r="AY59" s="4">
        <v>41091</v>
      </c>
      <c r="AZ59">
        <v>216</v>
      </c>
      <c r="BA59">
        <v>3756.75160371996</v>
      </c>
      <c r="BB59">
        <v>132.720333333333</v>
      </c>
      <c r="BC59">
        <v>0.614445987654321</v>
      </c>
      <c r="BD59">
        <v>25109.6129820356</v>
      </c>
      <c r="BE59">
        <v>28305.7728184325</v>
      </c>
      <c r="BG59" s="4">
        <v>41091</v>
      </c>
      <c r="BH59">
        <v>925</v>
      </c>
      <c r="BI59">
        <v>9451.96664808813</v>
      </c>
      <c r="BJ59">
        <v>624.959333333333</v>
      </c>
      <c r="BK59">
        <v>0.675631711711712</v>
      </c>
      <c r="BL59">
        <v>15746.8740709047</v>
      </c>
      <c r="BM59">
        <v>15124.1307137128</v>
      </c>
      <c r="BN59" s="151">
        <v>32.52</v>
      </c>
    </row>
    <row r="60" spans="1:66" ht="12.75">
      <c r="A60">
        <v>58</v>
      </c>
      <c r="B60" s="4">
        <v>41122</v>
      </c>
      <c r="C60" s="4">
        <v>41152</v>
      </c>
      <c r="D60" s="49">
        <v>2301</v>
      </c>
      <c r="E60" s="49">
        <v>25274.1247806098</v>
      </c>
      <c r="F60" s="49">
        <v>1666.788</v>
      </c>
      <c r="G60" s="2">
        <v>0.724375488917862</v>
      </c>
      <c r="H60" s="49">
        <v>18264.180719125</v>
      </c>
      <c r="I60" s="49">
        <v>15163.3709749589</v>
      </c>
      <c r="K60" s="4">
        <v>41122</v>
      </c>
      <c r="L60">
        <v>465</v>
      </c>
      <c r="M60">
        <v>5281.0057172868</v>
      </c>
      <c r="N60">
        <v>200.385666666667</v>
      </c>
      <c r="O60">
        <v>0.430936917562724</v>
      </c>
      <c r="P60">
        <v>31272.2685721701</v>
      </c>
      <c r="Q60">
        <v>26354.2088869636</v>
      </c>
      <c r="S60" s="4">
        <v>41122</v>
      </c>
      <c r="T60">
        <v>1407</v>
      </c>
      <c r="U60">
        <v>16601.4399030438</v>
      </c>
      <c r="V60">
        <v>923.671666666667</v>
      </c>
      <c r="W60">
        <v>0.656483060886046</v>
      </c>
      <c r="X60">
        <v>17543.1978626714</v>
      </c>
      <c r="Y60">
        <v>17973.3129229295</v>
      </c>
      <c r="AA60" s="4">
        <v>41122</v>
      </c>
      <c r="AB60">
        <v>429</v>
      </c>
      <c r="AC60">
        <v>3391.67916027919</v>
      </c>
      <c r="AD60">
        <v>542.730666666667</v>
      </c>
      <c r="AE60">
        <v>1.26510644910645</v>
      </c>
      <c r="AF60">
        <v>6529.12716985723</v>
      </c>
      <c r="AG60">
        <v>6249.28600609607</v>
      </c>
      <c r="AI60" s="4">
        <v>41122</v>
      </c>
      <c r="AJ60">
        <v>70</v>
      </c>
      <c r="AK60">
        <v>876.774048947292</v>
      </c>
      <c r="AL60">
        <v>16.183</v>
      </c>
      <c r="AM60">
        <v>0.231185714285714</v>
      </c>
      <c r="AN60">
        <v>52883.4745320886</v>
      </c>
      <c r="AO60">
        <v>54178.7090741699</v>
      </c>
      <c r="AQ60" s="4">
        <v>41122</v>
      </c>
      <c r="AR60">
        <v>395</v>
      </c>
      <c r="AS60">
        <v>4404.23166833952</v>
      </c>
      <c r="AT60">
        <v>184.202666666667</v>
      </c>
      <c r="AU60">
        <v>0.466335864978903</v>
      </c>
      <c r="AV60">
        <v>27442.4346045896</v>
      </c>
      <c r="AW60">
        <v>23909.7063470282</v>
      </c>
      <c r="AY60" s="4">
        <v>41122</v>
      </c>
      <c r="AZ60">
        <v>258</v>
      </c>
      <c r="BA60">
        <v>4309.86113268878</v>
      </c>
      <c r="BB60">
        <v>142.215333333333</v>
      </c>
      <c r="BC60">
        <v>0.551222222222222</v>
      </c>
      <c r="BD60">
        <v>26911.0657429403</v>
      </c>
      <c r="BE60">
        <v>30305.1789963256</v>
      </c>
      <c r="BG60" s="4">
        <v>41122</v>
      </c>
      <c r="BH60">
        <v>1149</v>
      </c>
      <c r="BI60">
        <v>12291.5787703551</v>
      </c>
      <c r="BJ60">
        <v>781.456333333333</v>
      </c>
      <c r="BK60">
        <v>0.680118653901944</v>
      </c>
      <c r="BL60">
        <v>15439.7079469974</v>
      </c>
      <c r="BM60">
        <v>15729.0666746852</v>
      </c>
      <c r="BN60" s="151">
        <v>31.952608695652163</v>
      </c>
    </row>
    <row r="61" spans="1:66" ht="12.75">
      <c r="A61">
        <v>59</v>
      </c>
      <c r="B61" s="4">
        <v>41153</v>
      </c>
      <c r="C61" s="4">
        <v>41182</v>
      </c>
      <c r="D61" s="49">
        <v>2342</v>
      </c>
      <c r="E61" s="49">
        <v>26975.1175599841</v>
      </c>
      <c r="F61" s="49">
        <v>1760.73633333333</v>
      </c>
      <c r="G61" s="2">
        <v>0.751808852832337</v>
      </c>
      <c r="H61" s="49">
        <v>18774.3233455944</v>
      </c>
      <c r="I61" s="49">
        <v>15320.3617425877</v>
      </c>
      <c r="K61" s="4">
        <v>41153</v>
      </c>
      <c r="L61">
        <v>462</v>
      </c>
      <c r="M61">
        <v>4646.02981297861</v>
      </c>
      <c r="N61">
        <v>181.933</v>
      </c>
      <c r="O61">
        <v>0.393794372294372</v>
      </c>
      <c r="P61">
        <v>31727.6017941636</v>
      </c>
      <c r="Q61">
        <v>25537.037332307</v>
      </c>
      <c r="S61" s="4">
        <v>41153</v>
      </c>
      <c r="T61">
        <v>1454</v>
      </c>
      <c r="U61">
        <v>18489.3262241808</v>
      </c>
      <c r="V61">
        <v>1009.951</v>
      </c>
      <c r="W61">
        <v>0.694601788170564</v>
      </c>
      <c r="X61">
        <v>18186.6593310776</v>
      </c>
      <c r="Y61">
        <v>18307.1517570464</v>
      </c>
      <c r="AA61" s="4">
        <v>41153</v>
      </c>
      <c r="AB61">
        <v>426</v>
      </c>
      <c r="AC61">
        <v>3839.76152282475</v>
      </c>
      <c r="AD61">
        <v>568.852333333333</v>
      </c>
      <c r="AE61">
        <v>1.33533411580595</v>
      </c>
      <c r="AF61">
        <v>6732.1844579615</v>
      </c>
      <c r="AG61">
        <v>6750.01454300926</v>
      </c>
      <c r="AI61" s="4">
        <v>41153</v>
      </c>
      <c r="AJ61">
        <v>66</v>
      </c>
      <c r="AK61">
        <v>859.616426066688</v>
      </c>
      <c r="AL61">
        <v>16.334</v>
      </c>
      <c r="AM61">
        <v>0.247484848484849</v>
      </c>
      <c r="AN61">
        <v>50992.8648333061</v>
      </c>
      <c r="AO61">
        <v>52627.4290477953</v>
      </c>
      <c r="AQ61" s="4">
        <v>41153</v>
      </c>
      <c r="AR61">
        <v>396</v>
      </c>
      <c r="AS61">
        <v>3786.41338691192</v>
      </c>
      <c r="AT61">
        <v>165.599</v>
      </c>
      <c r="AU61">
        <v>0.418179292929293</v>
      </c>
      <c r="AV61">
        <v>28516.7246209732</v>
      </c>
      <c r="AW61">
        <v>22864.9532117459</v>
      </c>
      <c r="AY61" s="4">
        <v>41153</v>
      </c>
      <c r="AZ61">
        <v>270</v>
      </c>
      <c r="BA61">
        <v>4636.76776825397</v>
      </c>
      <c r="BB61">
        <v>165.280333333333</v>
      </c>
      <c r="BC61">
        <v>0.612149382716049</v>
      </c>
      <c r="BD61">
        <v>27202.7501336022</v>
      </c>
      <c r="BE61">
        <v>28053.9594441805</v>
      </c>
      <c r="BG61" s="4">
        <v>41153</v>
      </c>
      <c r="BH61">
        <v>1184</v>
      </c>
      <c r="BI61">
        <v>13852.5584559268</v>
      </c>
      <c r="BJ61">
        <v>844.670666666666</v>
      </c>
      <c r="BK61">
        <v>0.713404279279279</v>
      </c>
      <c r="BL61">
        <v>16130.6251109073</v>
      </c>
      <c r="BM61">
        <v>16399.9520790668</v>
      </c>
      <c r="BN61" s="151">
        <v>31.511904761904763</v>
      </c>
    </row>
    <row r="62" spans="1:66" ht="12.75">
      <c r="A62">
        <v>60</v>
      </c>
      <c r="B62" s="4">
        <v>41183</v>
      </c>
      <c r="C62" s="4">
        <v>41213</v>
      </c>
      <c r="D62" s="49">
        <v>2473</v>
      </c>
      <c r="E62" s="49">
        <v>27179.4865127739</v>
      </c>
      <c r="F62" s="49">
        <v>1813.99766666667</v>
      </c>
      <c r="G62" s="2">
        <v>0.733521094487128</v>
      </c>
      <c r="H62" s="49">
        <v>18730.0612149174</v>
      </c>
      <c r="I62" s="49">
        <v>14983.1981662456</v>
      </c>
      <c r="K62" s="4">
        <v>41183</v>
      </c>
      <c r="L62">
        <v>515</v>
      </c>
      <c r="M62">
        <v>4884.26506789781</v>
      </c>
      <c r="N62">
        <v>202.741</v>
      </c>
      <c r="O62">
        <v>0.393671844660194</v>
      </c>
      <c r="P62">
        <v>31133.2088301545</v>
      </c>
      <c r="Q62">
        <v>24091.1560458803</v>
      </c>
      <c r="S62" s="4">
        <v>41183</v>
      </c>
      <c r="T62">
        <v>1526</v>
      </c>
      <c r="U62">
        <v>18451.952680941</v>
      </c>
      <c r="V62">
        <v>997.833</v>
      </c>
      <c r="W62">
        <v>0.653887942332896</v>
      </c>
      <c r="X62">
        <v>17956.514992824</v>
      </c>
      <c r="Y62">
        <v>18492.0248988969</v>
      </c>
      <c r="AA62" s="4">
        <v>41183</v>
      </c>
      <c r="AB62">
        <v>432</v>
      </c>
      <c r="AC62">
        <v>3843.26876393507</v>
      </c>
      <c r="AD62">
        <v>613.423666666667</v>
      </c>
      <c r="AE62">
        <v>1.41996219135802</v>
      </c>
      <c r="AF62">
        <v>6676.38184701806</v>
      </c>
      <c r="AG62">
        <v>6265.27630539481</v>
      </c>
      <c r="AI62" s="4">
        <v>41183</v>
      </c>
      <c r="AJ62">
        <v>67</v>
      </c>
      <c r="AK62">
        <v>830.925351341786</v>
      </c>
      <c r="AL62">
        <v>15.495</v>
      </c>
      <c r="AM62">
        <v>0.231268656716418</v>
      </c>
      <c r="AN62">
        <v>53129.8312972284</v>
      </c>
      <c r="AO62">
        <v>53625.3856948555</v>
      </c>
      <c r="AQ62" s="4">
        <v>41183</v>
      </c>
      <c r="AR62">
        <v>448</v>
      </c>
      <c r="AS62">
        <v>4053.33971655603</v>
      </c>
      <c r="AT62">
        <v>187.246</v>
      </c>
      <c r="AU62">
        <v>0.417959821428571</v>
      </c>
      <c r="AV62">
        <v>27843.5353808377</v>
      </c>
      <c r="AW62">
        <v>21647.1364758448</v>
      </c>
      <c r="AY62" s="4">
        <v>41183</v>
      </c>
      <c r="AZ62">
        <v>271</v>
      </c>
      <c r="BA62">
        <v>4332.13004372575</v>
      </c>
      <c r="BB62">
        <v>150.306333333333</v>
      </c>
      <c r="BC62">
        <v>0.554635916359164</v>
      </c>
      <c r="BD62">
        <v>27459.1052536421</v>
      </c>
      <c r="BE62">
        <v>28822.0060169948</v>
      </c>
      <c r="BG62" s="4">
        <v>41183</v>
      </c>
      <c r="BH62">
        <v>1255</v>
      </c>
      <c r="BI62">
        <v>14119.8226372152</v>
      </c>
      <c r="BJ62">
        <v>847.526666666666</v>
      </c>
      <c r="BK62">
        <v>0.67532005312085</v>
      </c>
      <c r="BL62">
        <v>15904.5612392928</v>
      </c>
      <c r="BM62">
        <v>16660.0334745202</v>
      </c>
      <c r="BN62" s="151">
        <v>31.113157894736833</v>
      </c>
    </row>
    <row r="63" spans="1:66" ht="12.75">
      <c r="A63">
        <v>61</v>
      </c>
      <c r="B63" s="4">
        <v>41214</v>
      </c>
      <c r="C63" s="4">
        <v>41243</v>
      </c>
      <c r="D63" s="49">
        <v>2339</v>
      </c>
      <c r="E63" s="49">
        <v>26848.0988612182</v>
      </c>
      <c r="F63" s="49">
        <v>1751.527</v>
      </c>
      <c r="G63" s="2">
        <v>0.748835827276614</v>
      </c>
      <c r="H63" s="49">
        <v>19060.6424787037</v>
      </c>
      <c r="I63" s="49">
        <v>15328.3956577422</v>
      </c>
      <c r="K63" s="4">
        <v>41214</v>
      </c>
      <c r="L63">
        <v>459</v>
      </c>
      <c r="M63">
        <v>5421.53236137443</v>
      </c>
      <c r="N63">
        <v>202.652</v>
      </c>
      <c r="O63">
        <v>0.441507625272331</v>
      </c>
      <c r="P63">
        <v>33014.81822811</v>
      </c>
      <c r="Q63">
        <v>26752.9181126978</v>
      </c>
      <c r="S63" s="4">
        <v>41214</v>
      </c>
      <c r="T63">
        <v>1478</v>
      </c>
      <c r="U63">
        <v>17698.1560609627</v>
      </c>
      <c r="V63">
        <v>981.610666666667</v>
      </c>
      <c r="W63">
        <v>0.664147947677041</v>
      </c>
      <c r="X63">
        <v>18092.5002075635</v>
      </c>
      <c r="Y63">
        <v>18029.7104157005</v>
      </c>
      <c r="AA63" s="4">
        <v>41214</v>
      </c>
      <c r="AB63">
        <v>402</v>
      </c>
      <c r="AC63">
        <v>3728.41043888108</v>
      </c>
      <c r="AD63">
        <v>567.264333333333</v>
      </c>
      <c r="AE63">
        <v>1.41110530679934</v>
      </c>
      <c r="AF63">
        <v>6687.3778214092</v>
      </c>
      <c r="AG63">
        <v>6572.61565692376</v>
      </c>
      <c r="AI63" s="4">
        <v>41214</v>
      </c>
      <c r="AJ63">
        <v>65</v>
      </c>
      <c r="AK63">
        <v>931.586045380647</v>
      </c>
      <c r="AL63">
        <v>15.064</v>
      </c>
      <c r="AM63">
        <v>0.231753846153846</v>
      </c>
      <c r="AN63">
        <v>65738.2966239892</v>
      </c>
      <c r="AO63">
        <v>61841.8776806059</v>
      </c>
      <c r="AQ63" s="4">
        <v>41214</v>
      </c>
      <c r="AR63">
        <v>394</v>
      </c>
      <c r="AS63">
        <v>4489.94631599378</v>
      </c>
      <c r="AT63">
        <v>187.588</v>
      </c>
      <c r="AU63">
        <v>0.476111675126904</v>
      </c>
      <c r="AV63">
        <v>27616.2748379269</v>
      </c>
      <c r="AW63">
        <v>23935.1467897402</v>
      </c>
      <c r="AY63" s="4">
        <v>41214</v>
      </c>
      <c r="AZ63">
        <v>269</v>
      </c>
      <c r="BA63">
        <v>4629.70410464928</v>
      </c>
      <c r="BB63">
        <v>167.497333333333</v>
      </c>
      <c r="BC63">
        <v>0.622666666666667</v>
      </c>
      <c r="BD63">
        <v>27549.0460450587</v>
      </c>
      <c r="BE63">
        <v>27640.4645525657</v>
      </c>
      <c r="BG63" s="4">
        <v>41214</v>
      </c>
      <c r="BH63">
        <v>1209</v>
      </c>
      <c r="BI63">
        <v>13068.4519563134</v>
      </c>
      <c r="BJ63">
        <v>814.113333333332</v>
      </c>
      <c r="BK63">
        <v>0.673377446925834</v>
      </c>
      <c r="BL63">
        <v>15988.4383131994</v>
      </c>
      <c r="BM63">
        <v>16052.3743086303</v>
      </c>
      <c r="BN63" s="151">
        <v>31.411500000000007</v>
      </c>
    </row>
    <row r="64" spans="1:66" ht="12.75">
      <c r="A64">
        <v>62</v>
      </c>
      <c r="B64" s="4">
        <v>41244</v>
      </c>
      <c r="C64" s="4">
        <v>41274</v>
      </c>
      <c r="D64" s="49">
        <v>2307</v>
      </c>
      <c r="E64" s="49">
        <v>25248.9082900744</v>
      </c>
      <c r="F64" s="49">
        <v>1635.14933333333</v>
      </c>
      <c r="G64" s="2">
        <v>0.708777344314405</v>
      </c>
      <c r="H64" s="49">
        <v>18773.718829698</v>
      </c>
      <c r="I64" s="49">
        <v>15441.3470227843</v>
      </c>
      <c r="K64" s="4">
        <v>41244</v>
      </c>
      <c r="L64">
        <v>468</v>
      </c>
      <c r="M64">
        <v>5866.86130369125</v>
      </c>
      <c r="N64">
        <v>216.669</v>
      </c>
      <c r="O64">
        <v>0.462967948717949</v>
      </c>
      <c r="P64">
        <v>31781.7105437483</v>
      </c>
      <c r="Q64">
        <v>27077.5297974849</v>
      </c>
      <c r="S64" s="4">
        <v>41244</v>
      </c>
      <c r="T64">
        <v>1463</v>
      </c>
      <c r="U64">
        <v>16276.6309921214</v>
      </c>
      <c r="V64">
        <v>916.925</v>
      </c>
      <c r="W64">
        <v>0.626742993848257</v>
      </c>
      <c r="X64">
        <v>17740.9131416243</v>
      </c>
      <c r="Y64">
        <v>17751.3220733663</v>
      </c>
      <c r="AA64" s="4">
        <v>41244</v>
      </c>
      <c r="AB64">
        <v>376</v>
      </c>
      <c r="AC64">
        <v>3105.41599426173</v>
      </c>
      <c r="AD64">
        <v>501.555333333333</v>
      </c>
      <c r="AE64">
        <v>1.33392375886525</v>
      </c>
      <c r="AF64">
        <v>6601.5236155391</v>
      </c>
      <c r="AG64">
        <v>6191.57207166586</v>
      </c>
      <c r="AI64" s="4">
        <v>41244</v>
      </c>
      <c r="AJ64">
        <v>65</v>
      </c>
      <c r="AK64">
        <v>743.054825772649</v>
      </c>
      <c r="AL64">
        <v>12.862</v>
      </c>
      <c r="AM64">
        <v>0.197876923076923</v>
      </c>
      <c r="AN64">
        <v>60552.7768491692</v>
      </c>
      <c r="AO64">
        <v>57771.3283915915</v>
      </c>
      <c r="AQ64" s="4">
        <v>41244</v>
      </c>
      <c r="AR64">
        <v>403</v>
      </c>
      <c r="AS64">
        <v>5123.8064779186</v>
      </c>
      <c r="AT64">
        <v>203.807</v>
      </c>
      <c r="AU64">
        <v>0.505724565756824</v>
      </c>
      <c r="AV64">
        <v>27141.2159783578</v>
      </c>
      <c r="AW64">
        <v>25140.4832901647</v>
      </c>
      <c r="AY64" s="4">
        <v>41244</v>
      </c>
      <c r="AZ64">
        <v>278</v>
      </c>
      <c r="BA64">
        <v>4105.86971558677</v>
      </c>
      <c r="BB64">
        <v>151.310333333333</v>
      </c>
      <c r="BC64">
        <v>0.544281774580336</v>
      </c>
      <c r="BD64">
        <v>26836.2025098079</v>
      </c>
      <c r="BE64">
        <v>27135.4217860431</v>
      </c>
      <c r="BG64" s="4">
        <v>41244</v>
      </c>
      <c r="BH64">
        <v>1185</v>
      </c>
      <c r="BI64">
        <v>12170.7612765347</v>
      </c>
      <c r="BJ64">
        <v>765.614666666666</v>
      </c>
      <c r="BK64">
        <v>0.646088326300985</v>
      </c>
      <c r="BL64">
        <v>15607.1659311981</v>
      </c>
      <c r="BM64">
        <v>15896.7190760905</v>
      </c>
      <c r="BN64" s="151">
        <v>30.732727272727278</v>
      </c>
    </row>
    <row r="65" spans="1:66" ht="12.75">
      <c r="A65">
        <v>63</v>
      </c>
      <c r="B65" s="4">
        <v>41275</v>
      </c>
      <c r="C65" s="4">
        <v>41305</v>
      </c>
      <c r="D65" s="49">
        <v>2131</v>
      </c>
      <c r="E65" s="49">
        <v>22919.497294002</v>
      </c>
      <c r="F65" s="49">
        <v>1474.79066666667</v>
      </c>
      <c r="G65" s="2">
        <v>0.692065071171594</v>
      </c>
      <c r="H65" s="49">
        <v>19225.0572419289</v>
      </c>
      <c r="I65" s="49">
        <v>15540.8478043903</v>
      </c>
      <c r="K65" s="4">
        <v>41275</v>
      </c>
      <c r="L65">
        <v>467</v>
      </c>
      <c r="M65">
        <v>6121.56411729965</v>
      </c>
      <c r="N65">
        <v>221.391</v>
      </c>
      <c r="O65">
        <v>0.474070663811563</v>
      </c>
      <c r="P65">
        <v>32784.6118558539</v>
      </c>
      <c r="Q65">
        <v>27650.465092527</v>
      </c>
      <c r="S65" s="4">
        <v>41275</v>
      </c>
      <c r="T65">
        <v>1346</v>
      </c>
      <c r="U65">
        <v>14081.4054117099</v>
      </c>
      <c r="V65">
        <v>820.981</v>
      </c>
      <c r="W65">
        <v>0.609941307578009</v>
      </c>
      <c r="X65">
        <v>17502.3174991649</v>
      </c>
      <c r="Y65">
        <v>17151.926063709</v>
      </c>
      <c r="AA65" s="4">
        <v>41275</v>
      </c>
      <c r="AB65">
        <v>318</v>
      </c>
      <c r="AC65">
        <v>2716.52776499254</v>
      </c>
      <c r="AD65">
        <v>432.418666666667</v>
      </c>
      <c r="AE65">
        <v>1.3598071278826</v>
      </c>
      <c r="AF65">
        <v>6603.97450311541</v>
      </c>
      <c r="AG65">
        <v>6282.17043897089</v>
      </c>
      <c r="AI65" s="4">
        <v>41275</v>
      </c>
      <c r="AJ65">
        <v>74</v>
      </c>
      <c r="AK65">
        <v>1116.76147215805</v>
      </c>
      <c r="AL65">
        <v>18.099</v>
      </c>
      <c r="AM65">
        <v>0.244581081081081</v>
      </c>
      <c r="AN65">
        <v>59234.018782023</v>
      </c>
      <c r="AO65">
        <v>61702.9378506023</v>
      </c>
      <c r="AQ65" s="4">
        <v>41275</v>
      </c>
      <c r="AR65">
        <v>393</v>
      </c>
      <c r="AS65">
        <v>5004.80264514161</v>
      </c>
      <c r="AT65">
        <v>203.292</v>
      </c>
      <c r="AU65">
        <v>0.517282442748092</v>
      </c>
      <c r="AV65">
        <v>27804.3164041071</v>
      </c>
      <c r="AW65">
        <v>24618.7879756292</v>
      </c>
      <c r="AY65" s="4">
        <v>41275</v>
      </c>
      <c r="AZ65">
        <v>243</v>
      </c>
      <c r="BA65">
        <v>3164.92234656934</v>
      </c>
      <c r="BB65">
        <v>120.812333333333</v>
      </c>
      <c r="BC65">
        <v>0.497170096021948</v>
      </c>
      <c r="BD65">
        <v>26757.4443885523</v>
      </c>
      <c r="BE65">
        <v>26197.0136594995</v>
      </c>
      <c r="BG65" s="4">
        <v>41275</v>
      </c>
      <c r="BH65">
        <v>1103</v>
      </c>
      <c r="BI65">
        <v>10916.4830651406</v>
      </c>
      <c r="BJ65">
        <v>700.168666666666</v>
      </c>
      <c r="BK65">
        <v>0.634785735871865</v>
      </c>
      <c r="BL65">
        <v>15463.3366885383</v>
      </c>
      <c r="BM65">
        <v>15591.2190659877</v>
      </c>
      <c r="BN65" s="152">
        <v>30.245714285714286</v>
      </c>
    </row>
    <row r="66" spans="1:66" ht="12.75">
      <c r="A66">
        <v>64</v>
      </c>
      <c r="B66" s="4">
        <v>41306</v>
      </c>
      <c r="C66" s="4">
        <v>41333</v>
      </c>
      <c r="D66" s="49">
        <v>2273</v>
      </c>
      <c r="E66" s="49">
        <v>24140.0269699362</v>
      </c>
      <c r="F66" s="49">
        <v>1552.06666666667</v>
      </c>
      <c r="G66" s="2">
        <v>0.682827394046048</v>
      </c>
      <c r="H66" s="49">
        <v>19393.5484538627</v>
      </c>
      <c r="I66" s="49">
        <v>15553.4729843668</v>
      </c>
      <c r="K66" s="4">
        <v>41306</v>
      </c>
      <c r="L66">
        <v>491</v>
      </c>
      <c r="M66">
        <v>5796.68903640762</v>
      </c>
      <c r="N66">
        <v>215.032</v>
      </c>
      <c r="O66">
        <v>0.437947046843177</v>
      </c>
      <c r="P66">
        <v>33272.8651822383</v>
      </c>
      <c r="Q66">
        <v>26957.3321013041</v>
      </c>
      <c r="S66" s="4">
        <v>41306</v>
      </c>
      <c r="T66">
        <v>1437</v>
      </c>
      <c r="U66">
        <v>15454.1013403162</v>
      </c>
      <c r="V66">
        <v>882.494666666667</v>
      </c>
      <c r="W66">
        <v>0.61412294131292</v>
      </c>
      <c r="X66">
        <v>17679.2327382909</v>
      </c>
      <c r="Y66">
        <v>17511.8353957753</v>
      </c>
      <c r="AA66" s="4">
        <v>41306</v>
      </c>
      <c r="AB66">
        <v>345</v>
      </c>
      <c r="AC66">
        <v>2889.23659321239</v>
      </c>
      <c r="AD66">
        <v>454.54</v>
      </c>
      <c r="AE66">
        <v>1.31750724637681</v>
      </c>
      <c r="AF66">
        <v>6781.16343833884</v>
      </c>
      <c r="AG66">
        <v>6356.39678182864</v>
      </c>
      <c r="AI66" s="4">
        <v>41306</v>
      </c>
      <c r="AJ66">
        <v>81</v>
      </c>
      <c r="AK66">
        <v>997.384338203065</v>
      </c>
      <c r="AL66">
        <v>16.259</v>
      </c>
      <c r="AM66">
        <v>0.200728395061728</v>
      </c>
      <c r="AN66">
        <v>59905.7659763395</v>
      </c>
      <c r="AO66">
        <v>61343.5228613731</v>
      </c>
      <c r="AQ66" s="4">
        <v>41306</v>
      </c>
      <c r="AR66">
        <v>410</v>
      </c>
      <c r="AS66">
        <v>4799.30469820455</v>
      </c>
      <c r="AT66">
        <v>198.773</v>
      </c>
      <c r="AU66">
        <v>0.484812195121951</v>
      </c>
      <c r="AV66">
        <v>28011.2433180378</v>
      </c>
      <c r="AW66">
        <v>24144.6509244442</v>
      </c>
      <c r="AY66" s="4">
        <v>41306</v>
      </c>
      <c r="AZ66">
        <v>253</v>
      </c>
      <c r="BA66">
        <v>3663.30429840157</v>
      </c>
      <c r="BB66">
        <v>136.469333333333</v>
      </c>
      <c r="BC66">
        <v>0.539404479578393</v>
      </c>
      <c r="BD66">
        <v>26712.7941990569</v>
      </c>
      <c r="BE66">
        <v>26843.4248847231</v>
      </c>
      <c r="BG66" s="4">
        <v>41306</v>
      </c>
      <c r="BH66">
        <v>1184</v>
      </c>
      <c r="BI66">
        <v>11790.7970419147</v>
      </c>
      <c r="BJ66">
        <v>746.025333333333</v>
      </c>
      <c r="BK66">
        <v>0.630088963963964</v>
      </c>
      <c r="BL66">
        <v>15748.9193518266</v>
      </c>
      <c r="BM66">
        <v>15804.8212508172</v>
      </c>
      <c r="BN66" s="151">
        <v>30.221818181818175</v>
      </c>
    </row>
    <row r="67" spans="1:66" ht="12.75">
      <c r="A67">
        <v>65</v>
      </c>
      <c r="B67" s="4">
        <v>41334</v>
      </c>
      <c r="C67" s="4">
        <v>41364</v>
      </c>
      <c r="D67" s="49">
        <v>2202</v>
      </c>
      <c r="E67" s="49">
        <v>23361.9597411152</v>
      </c>
      <c r="F67" s="49">
        <v>1489.66433333333</v>
      </c>
      <c r="G67" s="2">
        <v>0.67650514683621</v>
      </c>
      <c r="H67" s="49">
        <v>19408.3186496101</v>
      </c>
      <c r="I67" s="49">
        <v>15682.7006046654</v>
      </c>
      <c r="K67" s="4">
        <v>41334</v>
      </c>
      <c r="L67">
        <v>471</v>
      </c>
      <c r="M67">
        <v>5374.92904446916</v>
      </c>
      <c r="N67">
        <v>198.373</v>
      </c>
      <c r="O67">
        <v>0.421174097664544</v>
      </c>
      <c r="P67">
        <v>32892.5135945769</v>
      </c>
      <c r="Q67">
        <v>27095.0635644425</v>
      </c>
      <c r="S67" s="4">
        <v>41334</v>
      </c>
      <c r="T67">
        <v>1382</v>
      </c>
      <c r="U67">
        <v>14982.2817330984</v>
      </c>
      <c r="V67">
        <v>828.702666666667</v>
      </c>
      <c r="W67">
        <v>0.599640135069947</v>
      </c>
      <c r="X67">
        <v>17983.5329196656</v>
      </c>
      <c r="Y67">
        <v>18079.2005815094</v>
      </c>
      <c r="AA67" s="4">
        <v>41334</v>
      </c>
      <c r="AB67">
        <v>349</v>
      </c>
      <c r="AC67">
        <v>3004.74896354762</v>
      </c>
      <c r="AD67">
        <v>462.588666666667</v>
      </c>
      <c r="AE67">
        <v>1.32546895893028</v>
      </c>
      <c r="AF67">
        <v>6852.4391645212</v>
      </c>
      <c r="AG67">
        <v>6495.50925058176</v>
      </c>
      <c r="AI67" s="4">
        <v>41334</v>
      </c>
      <c r="AJ67">
        <v>69</v>
      </c>
      <c r="AK67">
        <v>764.300869212716</v>
      </c>
      <c r="AL67">
        <v>12.14</v>
      </c>
      <c r="AM67">
        <v>0.175942028985507</v>
      </c>
      <c r="AN67">
        <v>62358.7649521594</v>
      </c>
      <c r="AO67">
        <v>62957.2379911628</v>
      </c>
      <c r="AQ67" s="4">
        <v>41334</v>
      </c>
      <c r="AR67">
        <v>402</v>
      </c>
      <c r="AS67">
        <v>4610.62817525644</v>
      </c>
      <c r="AT67">
        <v>186.233</v>
      </c>
      <c r="AU67">
        <v>0.463266169154229</v>
      </c>
      <c r="AV67">
        <v>27834.8734361858</v>
      </c>
      <c r="AW67">
        <v>24757.3103330583</v>
      </c>
      <c r="AY67" s="4">
        <v>41334</v>
      </c>
      <c r="AZ67">
        <v>238</v>
      </c>
      <c r="BA67">
        <v>3907.55395211197</v>
      </c>
      <c r="BB67">
        <v>146.461333333333</v>
      </c>
      <c r="BC67">
        <v>0.615383753501401</v>
      </c>
      <c r="BD67">
        <v>27349.7975874374</v>
      </c>
      <c r="BE67">
        <v>26679.7649808275</v>
      </c>
      <c r="BG67" s="4">
        <v>41334</v>
      </c>
      <c r="BH67">
        <v>1144</v>
      </c>
      <c r="BI67">
        <v>11074.7277809864</v>
      </c>
      <c r="BJ67">
        <v>682.241333333334</v>
      </c>
      <c r="BK67">
        <v>0.596364801864802</v>
      </c>
      <c r="BL67">
        <v>16034.9568786432</v>
      </c>
      <c r="BM67">
        <v>16232.8596053787</v>
      </c>
      <c r="BN67" s="151">
        <v>30.780999999999995</v>
      </c>
    </row>
    <row r="68" spans="1:66" ht="12.75">
      <c r="A68">
        <v>66</v>
      </c>
      <c r="B68" s="4">
        <v>41365</v>
      </c>
      <c r="C68" s="4">
        <v>41394</v>
      </c>
      <c r="D68" s="49">
        <v>2399</v>
      </c>
      <c r="E68" s="49">
        <v>26682.9241146769</v>
      </c>
      <c r="F68" s="49">
        <v>1623.91633333333</v>
      </c>
      <c r="G68" s="2">
        <v>0.676913852994303</v>
      </c>
      <c r="H68" s="49">
        <v>19955.4027885698</v>
      </c>
      <c r="I68" s="49">
        <v>16431.2185098269</v>
      </c>
      <c r="K68" s="4">
        <v>41365</v>
      </c>
      <c r="L68">
        <v>509</v>
      </c>
      <c r="M68">
        <v>6641.76491856581</v>
      </c>
      <c r="N68">
        <v>227.685</v>
      </c>
      <c r="O68">
        <v>0.447318271119843</v>
      </c>
      <c r="P68">
        <v>35092.4084207674</v>
      </c>
      <c r="Q68">
        <v>29170.8497202969</v>
      </c>
      <c r="S68" s="4">
        <v>41365</v>
      </c>
      <c r="T68">
        <v>1503</v>
      </c>
      <c r="U68">
        <v>16882.2466345006</v>
      </c>
      <c r="V68">
        <v>908.627333333333</v>
      </c>
      <c r="W68">
        <v>0.604542470614327</v>
      </c>
      <c r="X68">
        <v>18198.5155574475</v>
      </c>
      <c r="Y68">
        <v>18579.9458316617</v>
      </c>
      <c r="AA68" s="4">
        <v>41365</v>
      </c>
      <c r="AB68">
        <v>387</v>
      </c>
      <c r="AC68">
        <v>3158.91256161055</v>
      </c>
      <c r="AD68">
        <v>487.604</v>
      </c>
      <c r="AE68">
        <v>1.25995865633075</v>
      </c>
      <c r="AF68">
        <v>6869.78429138192</v>
      </c>
      <c r="AG68">
        <v>6478.43857230571</v>
      </c>
      <c r="AI68" s="4">
        <v>41365</v>
      </c>
      <c r="AJ68">
        <v>73</v>
      </c>
      <c r="AK68">
        <v>904.549420787566</v>
      </c>
      <c r="AL68">
        <v>13.617</v>
      </c>
      <c r="AM68">
        <v>0.186534246575342</v>
      </c>
      <c r="AN68">
        <v>73485.261281648</v>
      </c>
      <c r="AO68">
        <v>66427.9518827617</v>
      </c>
      <c r="AQ68" s="4">
        <v>41365</v>
      </c>
      <c r="AR68">
        <v>436</v>
      </c>
      <c r="AS68">
        <v>5737.21549777824</v>
      </c>
      <c r="AT68">
        <v>214.068</v>
      </c>
      <c r="AU68">
        <v>0.490981651376147</v>
      </c>
      <c r="AV68">
        <v>28664.2472766291</v>
      </c>
      <c r="AW68">
        <v>26800.9020394372</v>
      </c>
      <c r="AY68" s="4">
        <v>41365</v>
      </c>
      <c r="AZ68">
        <v>262</v>
      </c>
      <c r="BA68">
        <v>3877.31759572236</v>
      </c>
      <c r="BB68">
        <v>136.263</v>
      </c>
      <c r="BC68">
        <v>0.520087786259542</v>
      </c>
      <c r="BD68">
        <v>27746.4482900886</v>
      </c>
      <c r="BE68">
        <v>28454.6619091196</v>
      </c>
      <c r="BG68" s="4">
        <v>41365</v>
      </c>
      <c r="BH68">
        <v>1241</v>
      </c>
      <c r="BI68">
        <v>13004.9290387782</v>
      </c>
      <c r="BJ68">
        <v>772.364333333334</v>
      </c>
      <c r="BK68">
        <v>0.622372549019608</v>
      </c>
      <c r="BL68">
        <v>16182.755383433</v>
      </c>
      <c r="BM68">
        <v>16837.8166592081</v>
      </c>
      <c r="BN68" s="153">
        <v>31.3585</v>
      </c>
    </row>
    <row r="69" spans="1:66" ht="12.75">
      <c r="A69">
        <v>67</v>
      </c>
      <c r="B69" s="4">
        <v>41395</v>
      </c>
      <c r="C69" s="4">
        <v>41425</v>
      </c>
      <c r="D69" s="49">
        <v>2175</v>
      </c>
      <c r="E69" s="49">
        <v>24003.5932614083</v>
      </c>
      <c r="F69" s="49">
        <v>1498.85766666667</v>
      </c>
      <c r="G69" s="2">
        <v>0.689129961685824</v>
      </c>
      <c r="H69" s="49">
        <v>19648.716428413</v>
      </c>
      <c r="I69" s="49">
        <v>16014.5915087389</v>
      </c>
      <c r="K69" s="4">
        <v>41395</v>
      </c>
      <c r="L69">
        <v>475</v>
      </c>
      <c r="M69">
        <v>5725.04225262848</v>
      </c>
      <c r="N69">
        <v>218.292</v>
      </c>
      <c r="O69">
        <v>0.459562105263158</v>
      </c>
      <c r="P69">
        <v>33076.9820824375</v>
      </c>
      <c r="Q69">
        <v>26226.5325922548</v>
      </c>
      <c r="S69" s="4">
        <v>41395</v>
      </c>
      <c r="T69">
        <v>1371</v>
      </c>
      <c r="U69">
        <v>15543.7196771829</v>
      </c>
      <c r="V69">
        <v>858.653333333333</v>
      </c>
      <c r="W69">
        <v>0.626297106734744</v>
      </c>
      <c r="X69">
        <v>18055.3119333198</v>
      </c>
      <c r="Y69">
        <v>18102.4391029165</v>
      </c>
      <c r="AA69" s="4">
        <v>41395</v>
      </c>
      <c r="AB69">
        <v>329</v>
      </c>
      <c r="AC69">
        <v>2734.83133159684</v>
      </c>
      <c r="AD69">
        <v>421.912333333333</v>
      </c>
      <c r="AE69">
        <v>1.28240830800405</v>
      </c>
      <c r="AF69">
        <v>6901.39538619757</v>
      </c>
      <c r="AG69">
        <v>6481.98954031565</v>
      </c>
      <c r="AI69" s="4">
        <v>41395</v>
      </c>
      <c r="AJ69">
        <v>64</v>
      </c>
      <c r="AK69">
        <v>703.90605997613</v>
      </c>
      <c r="AL69">
        <v>11.533</v>
      </c>
      <c r="AM69">
        <v>0.180203125</v>
      </c>
      <c r="AN69">
        <v>61200.1526864719</v>
      </c>
      <c r="AO69">
        <v>61034.0813297607</v>
      </c>
      <c r="AQ69" s="4">
        <v>41395</v>
      </c>
      <c r="AR69">
        <v>411</v>
      </c>
      <c r="AS69">
        <v>5021.13619265236</v>
      </c>
      <c r="AT69">
        <v>206.759</v>
      </c>
      <c r="AU69">
        <v>0.503063260340633</v>
      </c>
      <c r="AV69">
        <v>28697.7049080866</v>
      </c>
      <c r="AW69">
        <v>24284.9703889666</v>
      </c>
      <c r="AY69" s="4">
        <v>41395</v>
      </c>
      <c r="AZ69">
        <v>236</v>
      </c>
      <c r="BA69">
        <v>3434.96988855772</v>
      </c>
      <c r="BB69">
        <v>122.394</v>
      </c>
      <c r="BC69">
        <v>0.518618644067797</v>
      </c>
      <c r="BD69">
        <v>28189.6343017085</v>
      </c>
      <c r="BE69">
        <v>28064.8552098773</v>
      </c>
      <c r="BG69" s="4">
        <v>41395</v>
      </c>
      <c r="BH69">
        <v>1135</v>
      </c>
      <c r="BI69">
        <v>12108.7497886252</v>
      </c>
      <c r="BJ69">
        <v>736.259333333334</v>
      </c>
      <c r="BK69">
        <v>0.648686637298091</v>
      </c>
      <c r="BL69">
        <v>15948.0871941659</v>
      </c>
      <c r="BM69">
        <v>16446.3107500508</v>
      </c>
      <c r="BN69" s="153">
        <v>31.345333333333333</v>
      </c>
    </row>
    <row r="70" spans="1:66" ht="12.75">
      <c r="A70">
        <v>68</v>
      </c>
      <c r="B70" s="4">
        <v>41426</v>
      </c>
      <c r="C70" s="4">
        <v>41455</v>
      </c>
      <c r="D70" s="49">
        <v>1854</v>
      </c>
      <c r="E70" s="49">
        <v>20825.8480635255</v>
      </c>
      <c r="F70" s="49">
        <v>1262.196</v>
      </c>
      <c r="G70" s="2">
        <v>0.680796116504854</v>
      </c>
      <c r="H70" s="49">
        <v>19724.5898336311</v>
      </c>
      <c r="I70" s="49">
        <v>16499.6942341169</v>
      </c>
      <c r="K70" s="4">
        <v>41426</v>
      </c>
      <c r="L70">
        <v>397</v>
      </c>
      <c r="M70">
        <v>6219.22494457699</v>
      </c>
      <c r="N70">
        <v>203.729</v>
      </c>
      <c r="O70">
        <v>0.513171284634761</v>
      </c>
      <c r="P70">
        <v>34758.7343612088</v>
      </c>
      <c r="Q70">
        <v>30526.9497448915</v>
      </c>
      <c r="S70" s="4">
        <v>41426</v>
      </c>
      <c r="T70">
        <v>1153</v>
      </c>
      <c r="U70">
        <v>11892.992050163</v>
      </c>
      <c r="V70">
        <v>658.993666666667</v>
      </c>
      <c r="W70">
        <v>0.571546978895635</v>
      </c>
      <c r="X70">
        <v>17830.4717292582</v>
      </c>
      <c r="Y70">
        <v>18047.2023506999</v>
      </c>
      <c r="AA70" s="4">
        <v>41426</v>
      </c>
      <c r="AB70">
        <v>304</v>
      </c>
      <c r="AC70">
        <v>2713.63106878543</v>
      </c>
      <c r="AD70">
        <v>399.473333333333</v>
      </c>
      <c r="AE70">
        <v>1.31405701754386</v>
      </c>
      <c r="AF70">
        <v>7275.12534972862</v>
      </c>
      <c r="AG70">
        <v>6793.02181735642</v>
      </c>
      <c r="AI70" s="4">
        <v>41426</v>
      </c>
      <c r="AJ70">
        <v>51</v>
      </c>
      <c r="AK70">
        <v>666.084230898941</v>
      </c>
      <c r="AL70">
        <v>9.476</v>
      </c>
      <c r="AM70">
        <v>0.185803921568627</v>
      </c>
      <c r="AN70">
        <v>74131.6386637255</v>
      </c>
      <c r="AO70">
        <v>70291.7086216696</v>
      </c>
      <c r="AQ70" s="4">
        <v>41426</v>
      </c>
      <c r="AR70">
        <v>346</v>
      </c>
      <c r="AS70">
        <v>5553.14071367805</v>
      </c>
      <c r="AT70">
        <v>194.253</v>
      </c>
      <c r="AU70">
        <v>0.561424855491329</v>
      </c>
      <c r="AV70">
        <v>28955.2137848263</v>
      </c>
      <c r="AW70">
        <v>28587.1554811408</v>
      </c>
      <c r="AY70" s="4">
        <v>41426</v>
      </c>
      <c r="AZ70">
        <v>187</v>
      </c>
      <c r="BA70">
        <v>2541.90985290213</v>
      </c>
      <c r="BB70">
        <v>92.294</v>
      </c>
      <c r="BC70">
        <v>0.493550802139037</v>
      </c>
      <c r="BD70">
        <v>26756.8713553348</v>
      </c>
      <c r="BE70">
        <v>27541.4420536777</v>
      </c>
      <c r="BG70" s="4">
        <v>41426</v>
      </c>
      <c r="BH70">
        <v>966</v>
      </c>
      <c r="BI70">
        <v>9351.08219726093</v>
      </c>
      <c r="BJ70">
        <v>566.699666666667</v>
      </c>
      <c r="BK70">
        <v>0.586645617667357</v>
      </c>
      <c r="BL70">
        <v>16102.4833958459</v>
      </c>
      <c r="BM70">
        <v>16500.9488222643</v>
      </c>
      <c r="BN70" s="153">
        <v>32.356521739130436</v>
      </c>
    </row>
    <row r="71" spans="1:66" ht="12.75">
      <c r="A71">
        <v>69</v>
      </c>
      <c r="B71" s="4">
        <v>41456</v>
      </c>
      <c r="C71" s="4">
        <v>41486</v>
      </c>
      <c r="D71" s="49">
        <v>2555</v>
      </c>
      <c r="E71" s="49">
        <v>26436.3229005394</v>
      </c>
      <c r="F71" s="49">
        <v>1586.71266666667</v>
      </c>
      <c r="G71" s="2">
        <v>0.62102257012394</v>
      </c>
      <c r="H71" s="49">
        <v>20396.7444702203</v>
      </c>
      <c r="I71" s="49">
        <v>16661.0650156819</v>
      </c>
      <c r="K71" s="4">
        <v>41456</v>
      </c>
      <c r="L71">
        <v>566</v>
      </c>
      <c r="M71">
        <v>7002.27014954887</v>
      </c>
      <c r="N71">
        <v>260.494</v>
      </c>
      <c r="O71">
        <v>0.460236749116608</v>
      </c>
      <c r="P71">
        <v>35879.4610343799</v>
      </c>
      <c r="Q71">
        <v>26880.7348712403</v>
      </c>
      <c r="S71" s="4">
        <v>41456</v>
      </c>
      <c r="T71">
        <v>1576</v>
      </c>
      <c r="U71">
        <v>16156.0454208453</v>
      </c>
      <c r="V71">
        <v>836.433</v>
      </c>
      <c r="W71">
        <v>0.530731598984772</v>
      </c>
      <c r="X71">
        <v>18317.1391621034</v>
      </c>
      <c r="Y71">
        <v>19315.4089100326</v>
      </c>
      <c r="AA71" s="4">
        <v>41456</v>
      </c>
      <c r="AB71">
        <v>413</v>
      </c>
      <c r="AC71">
        <v>3278.00733014524</v>
      </c>
      <c r="AD71">
        <v>489.785666666667</v>
      </c>
      <c r="AE71">
        <v>1.1859217110573</v>
      </c>
      <c r="AF71">
        <v>7114.03355079638</v>
      </c>
      <c r="AG71">
        <v>6692.73838177904</v>
      </c>
      <c r="AI71" s="4">
        <v>41456</v>
      </c>
      <c r="AJ71">
        <v>76</v>
      </c>
      <c r="AK71">
        <v>1083.61744149898</v>
      </c>
      <c r="AL71">
        <v>14.532</v>
      </c>
      <c r="AM71">
        <v>0.191210526315789</v>
      </c>
      <c r="AN71">
        <v>71665.3447761842</v>
      </c>
      <c r="AO71">
        <v>74567.6742016917</v>
      </c>
      <c r="AQ71" s="4">
        <v>41456</v>
      </c>
      <c r="AR71">
        <v>490</v>
      </c>
      <c r="AS71">
        <v>5918.65270804988</v>
      </c>
      <c r="AT71">
        <v>245.962</v>
      </c>
      <c r="AU71">
        <v>0.501963265306122</v>
      </c>
      <c r="AV71">
        <v>30328.9974336102</v>
      </c>
      <c r="AW71">
        <v>24063.28094604</v>
      </c>
      <c r="AY71" s="4">
        <v>41456</v>
      </c>
      <c r="AZ71">
        <v>251</v>
      </c>
      <c r="BA71">
        <v>3658.86891193801</v>
      </c>
      <c r="BB71">
        <v>118.096</v>
      </c>
      <c r="BC71">
        <v>0.470501992031873</v>
      </c>
      <c r="BD71">
        <v>28349.8164599143</v>
      </c>
      <c r="BE71">
        <v>30982.1578371664</v>
      </c>
      <c r="BG71" s="4">
        <v>41456</v>
      </c>
      <c r="BH71">
        <v>1325</v>
      </c>
      <c r="BI71">
        <v>12497.1765089073</v>
      </c>
      <c r="BJ71">
        <v>718.337000000001</v>
      </c>
      <c r="BK71">
        <v>0.542141132075472</v>
      </c>
      <c r="BL71">
        <v>16416.6093494615</v>
      </c>
      <c r="BM71">
        <v>17397.3726940242</v>
      </c>
      <c r="BN71" s="153">
        <v>32.7403448275862</v>
      </c>
    </row>
    <row r="72" spans="1:66" ht="12.75">
      <c r="A72">
        <v>70</v>
      </c>
      <c r="B72" s="4">
        <v>41487</v>
      </c>
      <c r="C72" s="4">
        <v>41517</v>
      </c>
      <c r="D72" s="49">
        <v>2510</v>
      </c>
      <c r="E72" s="49">
        <v>26981.5228350022</v>
      </c>
      <c r="F72" s="49">
        <v>1578.68233333333</v>
      </c>
      <c r="G72" s="2">
        <v>0.628957104913679</v>
      </c>
      <c r="H72" s="49">
        <v>20565.1777398594</v>
      </c>
      <c r="I72" s="49">
        <v>17091.1666427733</v>
      </c>
      <c r="K72" s="4">
        <v>41487</v>
      </c>
      <c r="L72">
        <v>558</v>
      </c>
      <c r="M72">
        <v>7834.39772931209</v>
      </c>
      <c r="N72">
        <v>286.287333333333</v>
      </c>
      <c r="O72">
        <v>0.513059737156511</v>
      </c>
      <c r="P72">
        <v>35097.9988374522</v>
      </c>
      <c r="Q72">
        <v>27365.5059694529</v>
      </c>
      <c r="S72" s="4">
        <v>41487</v>
      </c>
      <c r="T72">
        <v>1567</v>
      </c>
      <c r="U72">
        <v>15980.0138313799</v>
      </c>
      <c r="V72">
        <v>828.612666666667</v>
      </c>
      <c r="W72">
        <v>0.528789193788556</v>
      </c>
      <c r="X72">
        <v>18718.2705551975</v>
      </c>
      <c r="Y72">
        <v>19285.2637598024</v>
      </c>
      <c r="AA72" s="4">
        <v>41487</v>
      </c>
      <c r="AB72">
        <v>385</v>
      </c>
      <c r="AC72">
        <v>3167.11127431024</v>
      </c>
      <c r="AD72">
        <v>463.782333333333</v>
      </c>
      <c r="AE72">
        <v>1.20462943722944</v>
      </c>
      <c r="AF72">
        <v>7019.17614481597</v>
      </c>
      <c r="AG72">
        <v>6828.87433755255</v>
      </c>
      <c r="AI72" s="4">
        <v>41487</v>
      </c>
      <c r="AJ72">
        <v>71</v>
      </c>
      <c r="AK72">
        <v>1171.71862717394</v>
      </c>
      <c r="AL72">
        <v>17.613</v>
      </c>
      <c r="AM72">
        <v>0.248070422535211</v>
      </c>
      <c r="AN72">
        <v>65044.5674413507</v>
      </c>
      <c r="AO72">
        <v>66525.7836356067</v>
      </c>
      <c r="AQ72" s="4">
        <v>41487</v>
      </c>
      <c r="AR72">
        <v>487</v>
      </c>
      <c r="AS72">
        <v>6662.67910213816</v>
      </c>
      <c r="AT72">
        <v>268.674333333333</v>
      </c>
      <c r="AU72">
        <v>0.551692676249145</v>
      </c>
      <c r="AV72">
        <v>30732.0719978694</v>
      </c>
      <c r="AW72">
        <v>24798.3460849312</v>
      </c>
      <c r="AY72" s="4">
        <v>41487</v>
      </c>
      <c r="AZ72">
        <v>265</v>
      </c>
      <c r="BA72">
        <v>3858.38678349742</v>
      </c>
      <c r="BB72">
        <v>128.189</v>
      </c>
      <c r="BC72">
        <v>0.483732075471698</v>
      </c>
      <c r="BD72">
        <v>27847.4963007253</v>
      </c>
      <c r="BE72">
        <v>30099.2033910665</v>
      </c>
      <c r="BG72" s="4">
        <v>41487</v>
      </c>
      <c r="BH72">
        <v>1302</v>
      </c>
      <c r="BI72">
        <v>12121.6270478824</v>
      </c>
      <c r="BJ72">
        <v>700.423666666667</v>
      </c>
      <c r="BK72">
        <v>0.537959805427547</v>
      </c>
      <c r="BL72">
        <v>16860.1716131354</v>
      </c>
      <c r="BM72">
        <v>17306.1357357748</v>
      </c>
      <c r="BN72" s="153">
        <v>33.02086956521739</v>
      </c>
    </row>
    <row r="73" spans="1:66" ht="12.75">
      <c r="A73">
        <v>71</v>
      </c>
      <c r="B73" s="4">
        <v>41518</v>
      </c>
      <c r="C73" s="4">
        <v>41547</v>
      </c>
      <c r="D73" s="49">
        <v>2617</v>
      </c>
      <c r="E73" s="49">
        <v>26841.9176146461</v>
      </c>
      <c r="F73" s="49">
        <v>1548.92033333333</v>
      </c>
      <c r="G73" s="2">
        <v>0.591868679149153</v>
      </c>
      <c r="H73" s="49">
        <v>20396.6937341194</v>
      </c>
      <c r="I73" s="49">
        <v>17329.4371808531</v>
      </c>
      <c r="K73" s="4">
        <v>41518</v>
      </c>
      <c r="L73">
        <v>559</v>
      </c>
      <c r="M73">
        <v>7361.13357516777</v>
      </c>
      <c r="N73">
        <v>249.522</v>
      </c>
      <c r="O73">
        <v>0.446372093023256</v>
      </c>
      <c r="P73">
        <v>35479.5748941009</v>
      </c>
      <c r="Q73">
        <v>29500.9400981387</v>
      </c>
      <c r="S73" s="4">
        <v>41518</v>
      </c>
      <c r="T73">
        <v>1656</v>
      </c>
      <c r="U73">
        <v>16546.1490113564</v>
      </c>
      <c r="V73">
        <v>855.058</v>
      </c>
      <c r="W73">
        <v>0.516339371980676</v>
      </c>
      <c r="X73">
        <v>18511.6988767524</v>
      </c>
      <c r="Y73">
        <v>19350.9083727144</v>
      </c>
      <c r="AA73" s="4">
        <v>41518</v>
      </c>
      <c r="AB73">
        <v>402</v>
      </c>
      <c r="AC73">
        <v>2934.63502812195</v>
      </c>
      <c r="AD73">
        <v>444.340333333333</v>
      </c>
      <c r="AE73">
        <v>1.10532421227197</v>
      </c>
      <c r="AF73">
        <v>7188.28805096108</v>
      </c>
      <c r="AG73">
        <v>6604.47591175673</v>
      </c>
      <c r="AI73" s="4">
        <v>41518</v>
      </c>
      <c r="AJ73">
        <v>78</v>
      </c>
      <c r="AK73">
        <v>1453.74731427388</v>
      </c>
      <c r="AL73">
        <v>19.917</v>
      </c>
      <c r="AM73">
        <v>0.255346153846154</v>
      </c>
      <c r="AN73">
        <v>68964.7709936064</v>
      </c>
      <c r="AO73">
        <v>72990.2753564229</v>
      </c>
      <c r="AQ73" s="4">
        <v>41518</v>
      </c>
      <c r="AR73">
        <v>481</v>
      </c>
      <c r="AS73">
        <v>5907.3862608939</v>
      </c>
      <c r="AT73">
        <v>229.605</v>
      </c>
      <c r="AU73">
        <v>0.477349272349272</v>
      </c>
      <c r="AV73">
        <v>30049.5430941811</v>
      </c>
      <c r="AW73">
        <v>25728.4739482759</v>
      </c>
      <c r="AY73" s="4">
        <v>41518</v>
      </c>
      <c r="AZ73">
        <v>291</v>
      </c>
      <c r="BA73">
        <v>4139.09528493554</v>
      </c>
      <c r="BB73">
        <v>139.863333333333</v>
      </c>
      <c r="BC73">
        <v>0.480630011454754</v>
      </c>
      <c r="BD73">
        <v>27555.1476210883</v>
      </c>
      <c r="BE73">
        <v>29593.8555609205</v>
      </c>
      <c r="BG73" s="4">
        <v>41518</v>
      </c>
      <c r="BH73">
        <v>1365</v>
      </c>
      <c r="BI73">
        <v>12407.0537264209</v>
      </c>
      <c r="BJ73">
        <v>715.194666666667</v>
      </c>
      <c r="BK73">
        <v>0.523952136752137</v>
      </c>
      <c r="BL73">
        <v>16583.7548587291</v>
      </c>
      <c r="BM73">
        <v>17347.7995637844</v>
      </c>
      <c r="BN73" s="153">
        <v>32.598</v>
      </c>
    </row>
    <row r="74" spans="1:66" ht="12.75">
      <c r="A74">
        <v>72</v>
      </c>
      <c r="B74" s="4">
        <v>41548</v>
      </c>
      <c r="C74" s="4">
        <v>41578</v>
      </c>
      <c r="D74" s="49">
        <v>3369</v>
      </c>
      <c r="E74" s="49">
        <v>34858.2130504856</v>
      </c>
      <c r="F74" s="49">
        <v>2018.545</v>
      </c>
      <c r="G74" s="2">
        <v>0.599152567527456</v>
      </c>
      <c r="H74" s="49">
        <v>20299.1514264905</v>
      </c>
      <c r="I74" s="49">
        <v>17268.9799090363</v>
      </c>
      <c r="K74" s="4">
        <v>41548</v>
      </c>
      <c r="L74">
        <v>747</v>
      </c>
      <c r="M74">
        <v>9320.28610406961</v>
      </c>
      <c r="N74">
        <v>337.197</v>
      </c>
      <c r="O74">
        <v>0.451401606425703</v>
      </c>
      <c r="P74">
        <v>33612.4126495816</v>
      </c>
      <c r="Q74">
        <v>27640.4775370766</v>
      </c>
      <c r="S74" s="4">
        <v>41548</v>
      </c>
      <c r="T74">
        <v>2101</v>
      </c>
      <c r="U74">
        <v>21728.3907040401</v>
      </c>
      <c r="V74">
        <v>1110.56866666667</v>
      </c>
      <c r="W74">
        <v>0.528590512454387</v>
      </c>
      <c r="X74">
        <v>18868.5932659322</v>
      </c>
      <c r="Y74">
        <v>19565.1033170755</v>
      </c>
      <c r="AA74" s="4">
        <v>41548</v>
      </c>
      <c r="AB74">
        <v>521</v>
      </c>
      <c r="AC74">
        <v>3809.53624237585</v>
      </c>
      <c r="AD74">
        <v>570.779333333333</v>
      </c>
      <c r="AE74">
        <v>1.09554574536148</v>
      </c>
      <c r="AF74">
        <v>6979.75903048982</v>
      </c>
      <c r="AG74">
        <v>6674.27150897052</v>
      </c>
      <c r="AI74" s="4">
        <v>41548</v>
      </c>
      <c r="AJ74">
        <v>94</v>
      </c>
      <c r="AK74">
        <v>1912.71823393905</v>
      </c>
      <c r="AL74">
        <v>30.619</v>
      </c>
      <c r="AM74">
        <v>0.325734042553191</v>
      </c>
      <c r="AN74">
        <v>63502.986880916</v>
      </c>
      <c r="AO74">
        <v>62468.3442940347</v>
      </c>
      <c r="AQ74" s="4">
        <v>41548</v>
      </c>
      <c r="AR74">
        <v>653</v>
      </c>
      <c r="AS74">
        <v>7407.56787013056</v>
      </c>
      <c r="AT74">
        <v>306.578</v>
      </c>
      <c r="AU74">
        <v>0.469491577335375</v>
      </c>
      <c r="AV74">
        <v>29309.6347357294</v>
      </c>
      <c r="AW74">
        <v>24162.0986180697</v>
      </c>
      <c r="AY74" s="4">
        <v>41548</v>
      </c>
      <c r="AZ74">
        <v>392</v>
      </c>
      <c r="BA74">
        <v>5919.48344338047</v>
      </c>
      <c r="BB74">
        <v>202.173</v>
      </c>
      <c r="BC74">
        <v>0.515747448979592</v>
      </c>
      <c r="BD74">
        <v>27448.7338439679</v>
      </c>
      <c r="BE74">
        <v>29279.2976479573</v>
      </c>
      <c r="BG74" s="4">
        <v>41548</v>
      </c>
      <c r="BH74">
        <v>1709</v>
      </c>
      <c r="BI74">
        <v>15808.9072606597</v>
      </c>
      <c r="BJ74">
        <v>908.395666666667</v>
      </c>
      <c r="BK74">
        <v>0.531536376048371</v>
      </c>
      <c r="BL74">
        <v>16900.5329343991</v>
      </c>
      <c r="BM74">
        <v>17403.1073030874</v>
      </c>
      <c r="BN74" s="153">
        <v>32.089565217391296</v>
      </c>
    </row>
    <row r="75" spans="1:66" ht="12.75">
      <c r="A75">
        <v>73</v>
      </c>
      <c r="B75" s="4">
        <v>41579</v>
      </c>
      <c r="C75" s="4">
        <v>41608</v>
      </c>
      <c r="D75" s="49">
        <v>3076</v>
      </c>
      <c r="E75" s="49">
        <v>31090.9402967867</v>
      </c>
      <c r="F75" s="49">
        <v>1818.37933333333</v>
      </c>
      <c r="G75" s="2">
        <v>0.59115062852189</v>
      </c>
      <c r="H75" s="49">
        <v>20351.6609018786</v>
      </c>
      <c r="I75" s="49">
        <v>17098.159733147</v>
      </c>
      <c r="K75" s="4">
        <v>41579</v>
      </c>
      <c r="L75">
        <v>688</v>
      </c>
      <c r="M75">
        <v>8188.22284025155</v>
      </c>
      <c r="N75">
        <v>306.622</v>
      </c>
      <c r="O75">
        <v>0.445671511627907</v>
      </c>
      <c r="P75">
        <v>34121.3725548775</v>
      </c>
      <c r="Q75">
        <v>26704.6162384028</v>
      </c>
      <c r="S75" s="4">
        <v>41579</v>
      </c>
      <c r="T75">
        <v>1928</v>
      </c>
      <c r="U75">
        <v>19473.7608485471</v>
      </c>
      <c r="V75">
        <v>999.331</v>
      </c>
      <c r="W75">
        <v>0.51832520746888</v>
      </c>
      <c r="X75">
        <v>18636.0916107165</v>
      </c>
      <c r="Y75">
        <v>19486.7975160854</v>
      </c>
      <c r="AA75" s="4">
        <v>41579</v>
      </c>
      <c r="AB75">
        <v>460</v>
      </c>
      <c r="AC75">
        <v>3428.95660798798</v>
      </c>
      <c r="AD75">
        <v>512.426333333333</v>
      </c>
      <c r="AE75">
        <v>1.11397028985507</v>
      </c>
      <c r="AF75">
        <v>6947.43476295987</v>
      </c>
      <c r="AG75">
        <v>6691.60889075043</v>
      </c>
      <c r="AI75" s="4">
        <v>41579</v>
      </c>
      <c r="AJ75">
        <v>81</v>
      </c>
      <c r="AK75">
        <v>1649.58523110217</v>
      </c>
      <c r="AL75">
        <v>27.581</v>
      </c>
      <c r="AM75">
        <v>0.340506172839506</v>
      </c>
      <c r="AN75">
        <v>62136.3566365383</v>
      </c>
      <c r="AO75">
        <v>59808.7535296824</v>
      </c>
      <c r="AQ75" s="4">
        <v>41579</v>
      </c>
      <c r="AR75">
        <v>607</v>
      </c>
      <c r="AS75">
        <v>6538.63760914939</v>
      </c>
      <c r="AT75">
        <v>279.041</v>
      </c>
      <c r="AU75">
        <v>0.45970510708402</v>
      </c>
      <c r="AV75">
        <v>30382.9644649029</v>
      </c>
      <c r="AW75">
        <v>23432.5336031242</v>
      </c>
      <c r="AY75" s="4">
        <v>41579</v>
      </c>
      <c r="AZ75">
        <v>347</v>
      </c>
      <c r="BA75">
        <v>5477.70708513544</v>
      </c>
      <c r="BB75">
        <v>187.683</v>
      </c>
      <c r="BC75">
        <v>0.540873198847262</v>
      </c>
      <c r="BD75">
        <v>27263.7857778729</v>
      </c>
      <c r="BE75">
        <v>29185.9522979462</v>
      </c>
      <c r="BG75" s="4">
        <v>41579</v>
      </c>
      <c r="BH75">
        <v>1581</v>
      </c>
      <c r="BI75">
        <v>13996.0537634117</v>
      </c>
      <c r="BJ75">
        <v>811.648</v>
      </c>
      <c r="BK75">
        <v>0.513376344086022</v>
      </c>
      <c r="BL75">
        <v>16742.4737258314</v>
      </c>
      <c r="BM75">
        <v>17243.9946422731</v>
      </c>
      <c r="BN75" s="153">
        <v>32.68952380952381</v>
      </c>
    </row>
    <row r="76" spans="1:66" ht="12.75">
      <c r="A76">
        <v>74</v>
      </c>
      <c r="B76" s="4">
        <v>41609</v>
      </c>
      <c r="C76" s="4">
        <v>41639</v>
      </c>
      <c r="D76" s="49">
        <v>3219</v>
      </c>
      <c r="E76" s="49">
        <v>33243.9624537508</v>
      </c>
      <c r="F76" s="49">
        <v>1990.63733333333</v>
      </c>
      <c r="G76" s="2">
        <v>0.618402402402402</v>
      </c>
      <c r="H76" s="49">
        <v>20478.3888080782</v>
      </c>
      <c r="I76" s="49">
        <v>16700.1602436962</v>
      </c>
      <c r="K76" s="4">
        <v>41609</v>
      </c>
      <c r="L76">
        <v>734</v>
      </c>
      <c r="M76">
        <v>8626.88454252292</v>
      </c>
      <c r="N76">
        <v>331.425</v>
      </c>
      <c r="O76">
        <v>0.451532697547684</v>
      </c>
      <c r="P76">
        <v>34509.7979767311</v>
      </c>
      <c r="Q76">
        <v>26029.6735084044</v>
      </c>
      <c r="S76" s="4">
        <v>41609</v>
      </c>
      <c r="T76">
        <v>1975</v>
      </c>
      <c r="U76">
        <v>20724.2802141091</v>
      </c>
      <c r="V76">
        <v>1072.39333333333</v>
      </c>
      <c r="W76">
        <v>0.542983966244726</v>
      </c>
      <c r="X76">
        <v>18743.8288152494</v>
      </c>
      <c r="Y76">
        <v>19325.260209975</v>
      </c>
      <c r="AA76" s="4">
        <v>41609</v>
      </c>
      <c r="AB76">
        <v>510</v>
      </c>
      <c r="AC76">
        <v>3892.79769711877</v>
      </c>
      <c r="AD76">
        <v>586.819</v>
      </c>
      <c r="AE76">
        <v>1.15062549019608</v>
      </c>
      <c r="AF76">
        <v>7001.33323169729</v>
      </c>
      <c r="AG76">
        <v>6633.72811227784</v>
      </c>
      <c r="AI76" s="4">
        <v>41609</v>
      </c>
      <c r="AJ76">
        <v>88</v>
      </c>
      <c r="AK76">
        <v>1590.2961232327</v>
      </c>
      <c r="AL76">
        <v>25.206</v>
      </c>
      <c r="AM76">
        <v>0.286431818181818</v>
      </c>
      <c r="AN76">
        <v>65636.4952591602</v>
      </c>
      <c r="AO76">
        <v>63091.9671202372</v>
      </c>
      <c r="AQ76" s="4">
        <v>41609</v>
      </c>
      <c r="AR76">
        <v>646</v>
      </c>
      <c r="AS76">
        <v>7036.58841929023</v>
      </c>
      <c r="AT76">
        <v>306.219</v>
      </c>
      <c r="AU76">
        <v>0.474023219814242</v>
      </c>
      <c r="AV76">
        <v>30269.6286874837</v>
      </c>
      <c r="AW76">
        <v>22978.9412782689</v>
      </c>
      <c r="AY76" s="4">
        <v>41609</v>
      </c>
      <c r="AZ76">
        <v>342</v>
      </c>
      <c r="BA76">
        <v>5220.84737446539</v>
      </c>
      <c r="BB76">
        <v>173.985333333333</v>
      </c>
      <c r="BC76">
        <v>0.508729044834308</v>
      </c>
      <c r="BD76">
        <v>28087.5096815632</v>
      </c>
      <c r="BE76">
        <v>30007.3993275222</v>
      </c>
      <c r="BG76" s="4">
        <v>41609</v>
      </c>
      <c r="BH76">
        <v>1633</v>
      </c>
      <c r="BI76">
        <v>15503.4328396437</v>
      </c>
      <c r="BJ76">
        <v>898.408000000001</v>
      </c>
      <c r="BK76">
        <v>0.550157991426822</v>
      </c>
      <c r="BL76">
        <v>16786.9770967685</v>
      </c>
      <c r="BM76">
        <v>17256.5614282638</v>
      </c>
      <c r="BN76" s="153">
        <v>32.87571428571429</v>
      </c>
    </row>
    <row r="77" spans="1:66" ht="12.75">
      <c r="A77">
        <v>75</v>
      </c>
      <c r="B77" s="4">
        <v>41640</v>
      </c>
      <c r="C77" s="4">
        <v>41670</v>
      </c>
      <c r="D77" s="49">
        <v>2627</v>
      </c>
      <c r="E77" s="49">
        <v>26871.5449844653</v>
      </c>
      <c r="F77" s="49">
        <v>1589.99033333333</v>
      </c>
      <c r="G77" s="2">
        <v>0.605249460728334</v>
      </c>
      <c r="H77" s="49">
        <v>20521.7449852775</v>
      </c>
      <c r="I77" s="49">
        <v>16900.4455065651</v>
      </c>
      <c r="K77" s="4">
        <v>41640</v>
      </c>
      <c r="L77">
        <v>576</v>
      </c>
      <c r="M77">
        <v>6825.98658116923</v>
      </c>
      <c r="N77">
        <v>258.069</v>
      </c>
      <c r="O77">
        <v>0.448036458333333</v>
      </c>
      <c r="P77">
        <v>35079.0563815203</v>
      </c>
      <c r="Q77">
        <v>26450.238429138</v>
      </c>
      <c r="S77" s="4">
        <v>41640</v>
      </c>
      <c r="T77">
        <v>1626</v>
      </c>
      <c r="U77">
        <v>16883.5130176154</v>
      </c>
      <c r="V77">
        <v>866.772</v>
      </c>
      <c r="W77">
        <v>0.533070110701107</v>
      </c>
      <c r="X77">
        <v>18893.7436175541</v>
      </c>
      <c r="Y77">
        <v>19478.6091585969</v>
      </c>
      <c r="AA77" s="4">
        <v>41640</v>
      </c>
      <c r="AB77">
        <v>425</v>
      </c>
      <c r="AC77">
        <v>3162.04538568073</v>
      </c>
      <c r="AD77">
        <v>465.149333333333</v>
      </c>
      <c r="AE77">
        <v>1.09446901960784</v>
      </c>
      <c r="AF77">
        <v>7020.84818453005</v>
      </c>
      <c r="AG77">
        <v>6797.91447409161</v>
      </c>
      <c r="AI77" s="4">
        <v>41640</v>
      </c>
      <c r="AJ77">
        <v>69</v>
      </c>
      <c r="AK77">
        <v>1351.46895732508</v>
      </c>
      <c r="AL77">
        <v>24.528</v>
      </c>
      <c r="AM77">
        <v>0.355478260869565</v>
      </c>
      <c r="AN77">
        <v>64467.7497510797</v>
      </c>
      <c r="AO77">
        <v>55099.0279405203</v>
      </c>
      <c r="AQ77" s="4">
        <v>41640</v>
      </c>
      <c r="AR77">
        <v>507</v>
      </c>
      <c r="AS77">
        <v>5474.51762384415</v>
      </c>
      <c r="AT77">
        <v>233.541</v>
      </c>
      <c r="AU77">
        <v>0.460633136094675</v>
      </c>
      <c r="AV77">
        <v>31079.4117217578</v>
      </c>
      <c r="AW77">
        <v>23441.355581436</v>
      </c>
      <c r="AY77" s="4">
        <v>41640</v>
      </c>
      <c r="AZ77">
        <v>301</v>
      </c>
      <c r="BA77">
        <v>4143.05303610841</v>
      </c>
      <c r="BB77">
        <v>139.728</v>
      </c>
      <c r="BC77">
        <v>0.464212624584718</v>
      </c>
      <c r="BD77">
        <v>26941.8002921173</v>
      </c>
      <c r="BE77">
        <v>29650.8433249485</v>
      </c>
      <c r="BG77" s="4">
        <v>41640</v>
      </c>
      <c r="BH77">
        <v>1325</v>
      </c>
      <c r="BI77">
        <v>12740.4599815069</v>
      </c>
      <c r="BJ77">
        <v>727.044000000001</v>
      </c>
      <c r="BK77">
        <v>0.548712452830189</v>
      </c>
      <c r="BL77">
        <v>17065.4681012949</v>
      </c>
      <c r="BM77">
        <v>17523.6436605033</v>
      </c>
      <c r="BN77" s="154">
        <v>33.779411764705884</v>
      </c>
    </row>
    <row r="78" spans="1:66" ht="12.75">
      <c r="A78">
        <v>76</v>
      </c>
      <c r="B78" s="4">
        <v>41671</v>
      </c>
      <c r="C78" s="4">
        <v>41698</v>
      </c>
      <c r="D78" s="49">
        <v>3190</v>
      </c>
      <c r="E78" s="49">
        <v>32354.5102671801</v>
      </c>
      <c r="F78" s="49">
        <v>1802.359</v>
      </c>
      <c r="G78" s="2">
        <v>0.565002821316615</v>
      </c>
      <c r="H78" s="49">
        <v>21268.6850801812</v>
      </c>
      <c r="I78" s="49">
        <v>17951.2018788599</v>
      </c>
      <c r="K78" s="4">
        <v>41671</v>
      </c>
      <c r="L78">
        <v>738</v>
      </c>
      <c r="M78">
        <v>9204.41020956386</v>
      </c>
      <c r="N78">
        <v>311.184</v>
      </c>
      <c r="O78">
        <v>0.421658536585366</v>
      </c>
      <c r="P78">
        <v>35269.0622478261</v>
      </c>
      <c r="Q78">
        <v>29578.674384171</v>
      </c>
      <c r="S78" s="4">
        <v>41671</v>
      </c>
      <c r="T78">
        <v>1951</v>
      </c>
      <c r="U78">
        <v>19651.3976235528</v>
      </c>
      <c r="V78">
        <v>989.207333333333</v>
      </c>
      <c r="W78">
        <v>0.507025798735691</v>
      </c>
      <c r="X78">
        <v>19556.0185588708</v>
      </c>
      <c r="Y78">
        <v>19865.8026091795</v>
      </c>
      <c r="AA78" s="4">
        <v>41671</v>
      </c>
      <c r="AB78">
        <v>501</v>
      </c>
      <c r="AC78">
        <v>3498.70243406342</v>
      </c>
      <c r="AD78">
        <v>501.967666666667</v>
      </c>
      <c r="AE78">
        <v>1.00193147039255</v>
      </c>
      <c r="AF78">
        <v>7314.86079545995</v>
      </c>
      <c r="AG78">
        <v>6969.97569045965</v>
      </c>
      <c r="AI78" s="4">
        <v>41671</v>
      </c>
      <c r="AJ78">
        <v>83</v>
      </c>
      <c r="AK78">
        <v>1573.6778527733</v>
      </c>
      <c r="AL78">
        <v>27.536</v>
      </c>
      <c r="AM78">
        <v>0.331759036144578</v>
      </c>
      <c r="AN78">
        <v>59559.0095667398</v>
      </c>
      <c r="AO78">
        <v>57149.8348624819</v>
      </c>
      <c r="AQ78" s="4">
        <v>41671</v>
      </c>
      <c r="AR78">
        <v>655</v>
      </c>
      <c r="AS78">
        <v>7630.73235679057</v>
      </c>
      <c r="AT78">
        <v>283.648</v>
      </c>
      <c r="AU78">
        <v>0.433050381679389</v>
      </c>
      <c r="AV78">
        <v>32191.0994577959</v>
      </c>
      <c r="AW78">
        <v>26902.1193760949</v>
      </c>
      <c r="AY78" s="4">
        <v>41671</v>
      </c>
      <c r="AZ78">
        <v>355</v>
      </c>
      <c r="BA78">
        <v>4703.48276237712</v>
      </c>
      <c r="BB78">
        <v>149.013</v>
      </c>
      <c r="BC78">
        <v>0.419754929577465</v>
      </c>
      <c r="BD78">
        <v>28584.6965066575</v>
      </c>
      <c r="BE78">
        <v>31564.244477845</v>
      </c>
      <c r="BG78" s="4">
        <v>41671</v>
      </c>
      <c r="BH78">
        <v>1596</v>
      </c>
      <c r="BI78">
        <v>14947.9148611757</v>
      </c>
      <c r="BJ78">
        <v>840.194333333334</v>
      </c>
      <c r="BK78">
        <v>0.526437552213868</v>
      </c>
      <c r="BL78">
        <v>17547.7599927904</v>
      </c>
      <c r="BM78">
        <v>17791.0208009524</v>
      </c>
      <c r="BN78" s="153">
        <v>35.239</v>
      </c>
    </row>
    <row r="79" spans="1:66" ht="12.75">
      <c r="A79">
        <v>77</v>
      </c>
      <c r="B79" s="4">
        <v>41699</v>
      </c>
      <c r="C79" s="4">
        <v>41729</v>
      </c>
      <c r="D79" s="49">
        <v>3583</v>
      </c>
      <c r="E79" s="49">
        <v>37119.685091764</v>
      </c>
      <c r="F79" s="49">
        <v>2047.415</v>
      </c>
      <c r="G79" s="2">
        <v>0.571424783700809</v>
      </c>
      <c r="H79" s="49">
        <v>21572.7774026491</v>
      </c>
      <c r="I79" s="49">
        <v>18130.0249786995</v>
      </c>
      <c r="K79" s="4">
        <v>41699</v>
      </c>
      <c r="L79">
        <v>854</v>
      </c>
      <c r="M79">
        <v>10325.9945948851</v>
      </c>
      <c r="N79">
        <v>361.746</v>
      </c>
      <c r="O79">
        <v>0.423590163934426</v>
      </c>
      <c r="P79">
        <v>35317.8114074262</v>
      </c>
      <c r="Q79">
        <v>28544.8756721154</v>
      </c>
      <c r="S79" s="4">
        <v>41699</v>
      </c>
      <c r="T79">
        <v>2184</v>
      </c>
      <c r="U79">
        <v>22878.2648655703</v>
      </c>
      <c r="V79">
        <v>1120.94433333333</v>
      </c>
      <c r="W79">
        <v>0.5132528998779</v>
      </c>
      <c r="X79">
        <v>19747.5783449905</v>
      </c>
      <c r="Y79">
        <v>20409.813569901</v>
      </c>
      <c r="AA79" s="4">
        <v>41699</v>
      </c>
      <c r="AB79">
        <v>545</v>
      </c>
      <c r="AC79">
        <v>3915.42563130849</v>
      </c>
      <c r="AD79">
        <v>564.724666666667</v>
      </c>
      <c r="AE79">
        <v>1.03619204892966</v>
      </c>
      <c r="AF79">
        <v>7348.87960787221</v>
      </c>
      <c r="AG79">
        <v>6933.33559240401</v>
      </c>
      <c r="AI79" s="4">
        <v>41699</v>
      </c>
      <c r="AJ79">
        <v>89</v>
      </c>
      <c r="AK79">
        <v>1521.33825076174</v>
      </c>
      <c r="AL79">
        <v>27.099</v>
      </c>
      <c r="AM79">
        <v>0.304483146067416</v>
      </c>
      <c r="AN79">
        <v>62905.8361056079</v>
      </c>
      <c r="AO79">
        <v>56140.0144197845</v>
      </c>
      <c r="AQ79" s="4">
        <v>41699</v>
      </c>
      <c r="AR79">
        <v>765</v>
      </c>
      <c r="AS79">
        <v>8804.65634412335</v>
      </c>
      <c r="AT79">
        <v>334.647</v>
      </c>
      <c r="AU79">
        <v>0.437447058823529</v>
      </c>
      <c r="AV79">
        <v>32108.2242203175</v>
      </c>
      <c r="AW79">
        <v>26310.2802180308</v>
      </c>
      <c r="AY79" s="4">
        <v>41699</v>
      </c>
      <c r="AZ79">
        <v>391</v>
      </c>
      <c r="BA79">
        <v>5615.4953583033</v>
      </c>
      <c r="BB79">
        <v>177.507</v>
      </c>
      <c r="BC79">
        <v>0.453982097186701</v>
      </c>
      <c r="BD79">
        <v>28244.7264317928</v>
      </c>
      <c r="BE79">
        <v>31635.345976797</v>
      </c>
      <c r="BG79" s="4">
        <v>41699</v>
      </c>
      <c r="BH79">
        <v>1793</v>
      </c>
      <c r="BI79">
        <v>17262.7695072671</v>
      </c>
      <c r="BJ79">
        <v>943.437333333335</v>
      </c>
      <c r="BK79">
        <v>0.526178100018591</v>
      </c>
      <c r="BL79">
        <v>17894.6029395585</v>
      </c>
      <c r="BM79">
        <v>18297.7383842492</v>
      </c>
      <c r="BN79" s="153">
        <v>36.19349999999999</v>
      </c>
    </row>
    <row r="80" spans="1:66" ht="12.75">
      <c r="A80">
        <v>78</v>
      </c>
      <c r="B80" s="4">
        <v>41730</v>
      </c>
      <c r="C80" s="4">
        <v>41759</v>
      </c>
      <c r="D80" s="49">
        <v>3808</v>
      </c>
      <c r="E80" s="49">
        <v>39610.7517265339</v>
      </c>
      <c r="F80" s="49">
        <v>2141.88266666667</v>
      </c>
      <c r="G80" s="2">
        <v>0.56246918767507</v>
      </c>
      <c r="H80" s="49">
        <v>21550.6159597368</v>
      </c>
      <c r="I80" s="49">
        <v>18493.4274612618</v>
      </c>
      <c r="K80" s="4">
        <v>41730</v>
      </c>
      <c r="L80">
        <v>902</v>
      </c>
      <c r="M80">
        <v>11190.2023507346</v>
      </c>
      <c r="N80">
        <v>368.163333333333</v>
      </c>
      <c r="O80">
        <v>0.408163340724316</v>
      </c>
      <c r="P80">
        <v>35774.4649001168</v>
      </c>
      <c r="Q80">
        <v>30394.6681746361</v>
      </c>
      <c r="S80" s="4">
        <v>41730</v>
      </c>
      <c r="T80">
        <v>2305</v>
      </c>
      <c r="U80">
        <v>24415.6740387097</v>
      </c>
      <c r="V80">
        <v>1185.79766666667</v>
      </c>
      <c r="W80">
        <v>0.514445842371656</v>
      </c>
      <c r="X80">
        <v>19686.6656231981</v>
      </c>
      <c r="Y80">
        <v>20590.0844006071</v>
      </c>
      <c r="AA80" s="4">
        <v>41730</v>
      </c>
      <c r="AB80">
        <v>601</v>
      </c>
      <c r="AC80">
        <v>4004.87533708981</v>
      </c>
      <c r="AD80">
        <v>587.921666666667</v>
      </c>
      <c r="AE80">
        <v>0.978239046034387</v>
      </c>
      <c r="AF80">
        <v>7351.77033827087</v>
      </c>
      <c r="AG80">
        <v>6811.91996171226</v>
      </c>
      <c r="AI80" s="4">
        <v>41730</v>
      </c>
      <c r="AJ80">
        <v>109</v>
      </c>
      <c r="AK80">
        <v>2394.91429349928</v>
      </c>
      <c r="AL80">
        <v>39.279</v>
      </c>
      <c r="AM80">
        <v>0.360357798165138</v>
      </c>
      <c r="AN80">
        <v>63085.7584728725</v>
      </c>
      <c r="AO80">
        <v>60971.8753914123</v>
      </c>
      <c r="AQ80" s="4">
        <v>41730</v>
      </c>
      <c r="AR80">
        <v>793</v>
      </c>
      <c r="AS80">
        <v>8795.28805723532</v>
      </c>
      <c r="AT80">
        <v>328.884333333333</v>
      </c>
      <c r="AU80">
        <v>0.414734342160572</v>
      </c>
      <c r="AV80">
        <v>32020.4535515288</v>
      </c>
      <c r="AW80">
        <v>26742.8003276795</v>
      </c>
      <c r="AY80" s="4">
        <v>41730</v>
      </c>
      <c r="AZ80">
        <v>425</v>
      </c>
      <c r="BA80">
        <v>6162.30304057274</v>
      </c>
      <c r="BB80">
        <v>191.607</v>
      </c>
      <c r="BC80">
        <v>0.45084</v>
      </c>
      <c r="BD80">
        <v>28824.610647197</v>
      </c>
      <c r="BE80">
        <v>32161.1582070213</v>
      </c>
      <c r="BG80" s="4">
        <v>41730</v>
      </c>
      <c r="BH80">
        <v>1880</v>
      </c>
      <c r="BI80">
        <v>18253.3709981369</v>
      </c>
      <c r="BJ80">
        <v>994.190666666669</v>
      </c>
      <c r="BK80">
        <v>0.528824822695036</v>
      </c>
      <c r="BL80">
        <v>17620.9067746877</v>
      </c>
      <c r="BM80">
        <v>18360.030535528</v>
      </c>
      <c r="BN80" s="153">
        <v>35.66181818181817</v>
      </c>
    </row>
    <row r="81" spans="1:66" ht="12.75">
      <c r="A81">
        <v>79</v>
      </c>
      <c r="B81" s="4">
        <v>41760</v>
      </c>
      <c r="C81" s="4">
        <v>41790</v>
      </c>
      <c r="D81" s="49">
        <v>3264</v>
      </c>
      <c r="E81" s="49">
        <v>33316.3898798415</v>
      </c>
      <c r="F81" s="49">
        <v>1853.44466666667</v>
      </c>
      <c r="G81" s="2">
        <v>0.567844566993464</v>
      </c>
      <c r="H81" s="49">
        <v>21688.6594605036</v>
      </c>
      <c r="I81" s="49">
        <v>17975.3895430606</v>
      </c>
      <c r="K81" s="4">
        <v>41760</v>
      </c>
      <c r="L81">
        <v>776</v>
      </c>
      <c r="M81">
        <v>9204.22259525078</v>
      </c>
      <c r="N81">
        <v>307.186</v>
      </c>
      <c r="O81">
        <v>0.39585824742268</v>
      </c>
      <c r="P81">
        <v>36125.0927685508</v>
      </c>
      <c r="Q81">
        <v>29963.027596475</v>
      </c>
      <c r="S81" s="4">
        <v>41760</v>
      </c>
      <c r="T81">
        <v>1979</v>
      </c>
      <c r="U81">
        <v>20366.280099358</v>
      </c>
      <c r="V81">
        <v>1002.76133333333</v>
      </c>
      <c r="W81">
        <v>0.506701027454944</v>
      </c>
      <c r="X81">
        <v>19709.8124447936</v>
      </c>
      <c r="Y81">
        <v>20310.1968757186</v>
      </c>
      <c r="AA81" s="4">
        <v>41760</v>
      </c>
      <c r="AB81">
        <v>509</v>
      </c>
      <c r="AC81">
        <v>3745.88718523267</v>
      </c>
      <c r="AD81">
        <v>543.497333333333</v>
      </c>
      <c r="AE81">
        <v>1.06777472167649</v>
      </c>
      <c r="AF81">
        <v>7373.2684920275</v>
      </c>
      <c r="AG81">
        <v>6892.19055088771</v>
      </c>
      <c r="AI81" s="4">
        <v>41760</v>
      </c>
      <c r="AJ81">
        <v>92</v>
      </c>
      <c r="AK81">
        <v>2071.62035926677</v>
      </c>
      <c r="AL81">
        <v>32.73</v>
      </c>
      <c r="AM81">
        <v>0.355760869565217</v>
      </c>
      <c r="AN81">
        <v>66242.4741279837</v>
      </c>
      <c r="AO81">
        <v>63294.2364578908</v>
      </c>
      <c r="AQ81" s="4">
        <v>41760</v>
      </c>
      <c r="AR81">
        <v>684</v>
      </c>
      <c r="AS81">
        <v>7132.60223598402</v>
      </c>
      <c r="AT81">
        <v>274.456</v>
      </c>
      <c r="AU81">
        <v>0.401251461988304</v>
      </c>
      <c r="AV81">
        <v>32074.2169131884</v>
      </c>
      <c r="AW81">
        <v>25988.1446788703</v>
      </c>
      <c r="AY81" s="4">
        <v>41760</v>
      </c>
      <c r="AZ81">
        <v>348</v>
      </c>
      <c r="BA81">
        <v>5117.75782421329</v>
      </c>
      <c r="BB81">
        <v>163.499</v>
      </c>
      <c r="BC81">
        <v>0.469824712643678</v>
      </c>
      <c r="BD81">
        <v>29438.8262597144</v>
      </c>
      <c r="BE81">
        <v>31301.4625423598</v>
      </c>
      <c r="BG81" s="4">
        <v>41760</v>
      </c>
      <c r="BH81">
        <v>1631</v>
      </c>
      <c r="BI81">
        <v>15248.5222751447</v>
      </c>
      <c r="BJ81">
        <v>839.262333333333</v>
      </c>
      <c r="BK81">
        <v>0.514569180461884</v>
      </c>
      <c r="BL81">
        <v>17633.9713610459</v>
      </c>
      <c r="BM81">
        <v>18168.958226186</v>
      </c>
      <c r="BN81" s="153">
        <v>34.8275</v>
      </c>
    </row>
    <row r="82" spans="1:66" ht="12.75">
      <c r="A82">
        <v>80</v>
      </c>
      <c r="B82" s="4">
        <v>41791</v>
      </c>
      <c r="C82" s="4">
        <v>41820</v>
      </c>
      <c r="D82" s="49">
        <v>3536</v>
      </c>
      <c r="E82" s="49">
        <v>36483.7003015327</v>
      </c>
      <c r="F82" s="49">
        <v>2016.037</v>
      </c>
      <c r="G82" s="2">
        <v>0.57014621040724</v>
      </c>
      <c r="H82" s="49">
        <v>21828.6823888049</v>
      </c>
      <c r="I82" s="49">
        <v>18096.741429613</v>
      </c>
      <c r="K82" s="4">
        <v>41791</v>
      </c>
      <c r="L82">
        <v>851</v>
      </c>
      <c r="M82">
        <v>10176.3178731053</v>
      </c>
      <c r="N82">
        <v>327.773</v>
      </c>
      <c r="O82">
        <v>0.385162162162162</v>
      </c>
      <c r="P82">
        <v>36716.7672377598</v>
      </c>
      <c r="Q82">
        <v>31046.8460584164</v>
      </c>
      <c r="S82" s="4">
        <v>41791</v>
      </c>
      <c r="T82">
        <v>2127</v>
      </c>
      <c r="U82">
        <v>22208.336077915</v>
      </c>
      <c r="V82">
        <v>1092.32566666667</v>
      </c>
      <c r="W82">
        <v>0.513552264535339</v>
      </c>
      <c r="X82">
        <v>19677.1519231671</v>
      </c>
      <c r="Y82">
        <v>20331.2407239187</v>
      </c>
      <c r="AA82" s="4">
        <v>41791</v>
      </c>
      <c r="AB82">
        <v>558</v>
      </c>
      <c r="AC82">
        <v>4099.04635051249</v>
      </c>
      <c r="AD82">
        <v>595.938333333333</v>
      </c>
      <c r="AE82">
        <v>1.06798984468339</v>
      </c>
      <c r="AF82">
        <v>7324.28291559875</v>
      </c>
      <c r="AG82">
        <v>6878.3062294127</v>
      </c>
      <c r="AI82" s="4">
        <v>41791</v>
      </c>
      <c r="AJ82">
        <v>107</v>
      </c>
      <c r="AK82">
        <v>2364.03385507916</v>
      </c>
      <c r="AL82">
        <v>35.501</v>
      </c>
      <c r="AM82">
        <v>0.331785046728972</v>
      </c>
      <c r="AN82">
        <v>68036.952406285</v>
      </c>
      <c r="AO82">
        <v>66590.6271676617</v>
      </c>
      <c r="AQ82" s="4">
        <v>41791</v>
      </c>
      <c r="AR82">
        <v>744</v>
      </c>
      <c r="AS82">
        <v>7812.28401802617</v>
      </c>
      <c r="AT82">
        <v>292.272</v>
      </c>
      <c r="AU82">
        <v>0.392838709677419</v>
      </c>
      <c r="AV82">
        <v>32212.3857686305</v>
      </c>
      <c r="AW82">
        <v>26729.4986109725</v>
      </c>
      <c r="AY82" s="4">
        <v>41791</v>
      </c>
      <c r="AZ82">
        <v>373</v>
      </c>
      <c r="BA82">
        <v>5338.49735077389</v>
      </c>
      <c r="BB82">
        <v>170.375</v>
      </c>
      <c r="BC82">
        <v>0.456769436997319</v>
      </c>
      <c r="BD82">
        <v>28790.6066175439</v>
      </c>
      <c r="BE82">
        <v>31333.806901094</v>
      </c>
      <c r="BG82" s="4">
        <v>41791</v>
      </c>
      <c r="BH82">
        <v>1754</v>
      </c>
      <c r="BI82">
        <v>16869.838727141</v>
      </c>
      <c r="BJ82">
        <v>921.950666666669</v>
      </c>
      <c r="BK82">
        <v>0.525627518053972</v>
      </c>
      <c r="BL82">
        <v>17739.1139522421</v>
      </c>
      <c r="BM82">
        <v>18297.9841948966</v>
      </c>
      <c r="BN82" s="153">
        <v>34.44444444444444</v>
      </c>
    </row>
    <row r="83" spans="1:66" ht="12.75">
      <c r="A83">
        <v>81</v>
      </c>
      <c r="B83" s="4">
        <v>41821</v>
      </c>
      <c r="C83" s="4">
        <v>41851</v>
      </c>
      <c r="D83" s="49">
        <v>3452</v>
      </c>
      <c r="E83" s="49">
        <v>35916.4456124526</v>
      </c>
      <c r="F83" s="49">
        <v>2059.74933333333</v>
      </c>
      <c r="G83" s="2">
        <v>0.596682889146389</v>
      </c>
      <c r="H83" s="49">
        <v>21632.3712873135</v>
      </c>
      <c r="I83" s="49">
        <v>17437.2895920924</v>
      </c>
      <c r="K83" s="4">
        <v>41821</v>
      </c>
      <c r="L83">
        <v>826</v>
      </c>
      <c r="M83">
        <v>10231.7050678282</v>
      </c>
      <c r="N83">
        <v>328.306</v>
      </c>
      <c r="O83">
        <v>0.397464891041162</v>
      </c>
      <c r="P83">
        <v>36021.4582079168</v>
      </c>
      <c r="Q83">
        <v>31165.1479650943</v>
      </c>
      <c r="S83" s="4">
        <v>41821</v>
      </c>
      <c r="T83">
        <v>2057</v>
      </c>
      <c r="U83">
        <v>21134.9351614398</v>
      </c>
      <c r="V83">
        <v>1066.633</v>
      </c>
      <c r="W83">
        <v>0.518538162372387</v>
      </c>
      <c r="X83">
        <v>19813.4991669228</v>
      </c>
      <c r="Y83">
        <v>19814.6271130181</v>
      </c>
      <c r="AA83" s="4">
        <v>41821</v>
      </c>
      <c r="AB83">
        <v>569</v>
      </c>
      <c r="AC83">
        <v>4549.8053831847</v>
      </c>
      <c r="AD83">
        <v>664.810333333333</v>
      </c>
      <c r="AE83">
        <v>1.16838371411834</v>
      </c>
      <c r="AF83">
        <v>7319.60178858848</v>
      </c>
      <c r="AG83">
        <v>6843.76453713069</v>
      </c>
      <c r="AI83" s="4">
        <v>41821</v>
      </c>
      <c r="AJ83">
        <v>101</v>
      </c>
      <c r="AK83">
        <v>2454.99621140699</v>
      </c>
      <c r="AL83">
        <v>37.217</v>
      </c>
      <c r="AM83">
        <v>0.368485148514851</v>
      </c>
      <c r="AN83">
        <v>67177.1630538525</v>
      </c>
      <c r="AO83">
        <v>65964.3768011121</v>
      </c>
      <c r="AQ83" s="4">
        <v>41821</v>
      </c>
      <c r="AR83">
        <v>725</v>
      </c>
      <c r="AS83">
        <v>7776.70885642124</v>
      </c>
      <c r="AT83">
        <v>291.089</v>
      </c>
      <c r="AU83">
        <v>0.401502068965517</v>
      </c>
      <c r="AV83">
        <v>31681.1462224831</v>
      </c>
      <c r="AW83">
        <v>26715.9145705308</v>
      </c>
      <c r="AY83" s="4">
        <v>41821</v>
      </c>
      <c r="AZ83">
        <v>372</v>
      </c>
      <c r="BA83">
        <v>4966.16669074641</v>
      </c>
      <c r="BB83">
        <v>167.43</v>
      </c>
      <c r="BC83">
        <v>0.45008064516129</v>
      </c>
      <c r="BD83">
        <v>28817.1404780213</v>
      </c>
      <c r="BE83">
        <v>29661.152068007</v>
      </c>
      <c r="BG83" s="4">
        <v>41821</v>
      </c>
      <c r="BH83">
        <v>1685</v>
      </c>
      <c r="BI83">
        <v>16168.7684706934</v>
      </c>
      <c r="BJ83">
        <v>899.203000000002</v>
      </c>
      <c r="BK83">
        <v>0.533651632047478</v>
      </c>
      <c r="BL83">
        <v>17825.7516489829</v>
      </c>
      <c r="BM83">
        <v>17981.2216715173</v>
      </c>
      <c r="BN83" s="153">
        <v>34.63</v>
      </c>
    </row>
    <row r="84" spans="1:66" ht="12.75">
      <c r="A84">
        <v>82</v>
      </c>
      <c r="B84" s="4">
        <v>41852</v>
      </c>
      <c r="C84" s="4">
        <v>41881</v>
      </c>
      <c r="D84" s="49">
        <v>3667</v>
      </c>
      <c r="E84" s="49">
        <v>36923.5762544635</v>
      </c>
      <c r="F84" s="49">
        <v>2044.07366666667</v>
      </c>
      <c r="G84" s="2">
        <v>0.557423961458049</v>
      </c>
      <c r="H84" s="49">
        <v>22565.8441765015</v>
      </c>
      <c r="I84" s="49">
        <v>18063.7209199392</v>
      </c>
      <c r="K84" s="4">
        <v>41852</v>
      </c>
      <c r="L84">
        <v>945</v>
      </c>
      <c r="M84">
        <v>11623.2623916487</v>
      </c>
      <c r="N84">
        <v>361.881666666667</v>
      </c>
      <c r="O84">
        <v>0.382943562610229</v>
      </c>
      <c r="P84">
        <v>37611.8264260452</v>
      </c>
      <c r="Q84">
        <v>32118.9589368035</v>
      </c>
      <c r="S84" s="4">
        <v>41852</v>
      </c>
      <c r="T84">
        <v>2170</v>
      </c>
      <c r="U84">
        <v>21145.144590679</v>
      </c>
      <c r="V84">
        <v>1072.93966666667</v>
      </c>
      <c r="W84">
        <v>0.494442242703533</v>
      </c>
      <c r="X84">
        <v>19882.8593211481</v>
      </c>
      <c r="Y84">
        <v>19707.6734578854</v>
      </c>
      <c r="AA84" s="4">
        <v>41852</v>
      </c>
      <c r="AB84">
        <v>552</v>
      </c>
      <c r="AC84">
        <v>4155.16927213564</v>
      </c>
      <c r="AD84">
        <v>609.252333333333</v>
      </c>
      <c r="AE84">
        <v>1.10371799516908</v>
      </c>
      <c r="AF84">
        <v>7355.01792704151</v>
      </c>
      <c r="AG84">
        <v>6820.11220113337</v>
      </c>
      <c r="AI84" s="4">
        <v>41852</v>
      </c>
      <c r="AJ84">
        <v>119</v>
      </c>
      <c r="AK84">
        <v>2659.87561602224</v>
      </c>
      <c r="AL84">
        <v>41.056</v>
      </c>
      <c r="AM84">
        <v>0.345008403361345</v>
      </c>
      <c r="AN84">
        <v>65310.852383163</v>
      </c>
      <c r="AO84">
        <v>64786.5261112199</v>
      </c>
      <c r="AQ84" s="4">
        <v>41852</v>
      </c>
      <c r="AR84">
        <v>826</v>
      </c>
      <c r="AS84">
        <v>8963.38677562645</v>
      </c>
      <c r="AT84">
        <v>320.825666666667</v>
      </c>
      <c r="AU84">
        <v>0.388408797417272</v>
      </c>
      <c r="AV84">
        <v>33621.2887881553</v>
      </c>
      <c r="AW84">
        <v>27938.4965322593</v>
      </c>
      <c r="AY84" s="4">
        <v>41852</v>
      </c>
      <c r="AZ84">
        <v>381</v>
      </c>
      <c r="BA84">
        <v>4434.91096380222</v>
      </c>
      <c r="BB84">
        <v>144.493</v>
      </c>
      <c r="BC84">
        <v>0.379246719160105</v>
      </c>
      <c r="BD84">
        <v>28821.810558837</v>
      </c>
      <c r="BE84">
        <v>30692.9122089113</v>
      </c>
      <c r="BG84" s="4">
        <v>41852</v>
      </c>
      <c r="BH84">
        <v>1789</v>
      </c>
      <c r="BI84">
        <v>16710.2336268768</v>
      </c>
      <c r="BJ84">
        <v>928.446666666667</v>
      </c>
      <c r="BK84">
        <v>0.518975218930501</v>
      </c>
      <c r="BL84">
        <v>17979.1475147984</v>
      </c>
      <c r="BM84">
        <v>17998.0544136911</v>
      </c>
      <c r="BN84" s="153">
        <v>36.09318181818182</v>
      </c>
    </row>
    <row r="85" spans="1:66" ht="12.75">
      <c r="A85">
        <v>83</v>
      </c>
      <c r="B85" s="4">
        <v>41883</v>
      </c>
      <c r="C85" s="4">
        <v>41912</v>
      </c>
      <c r="D85" s="49">
        <v>3773</v>
      </c>
      <c r="E85" s="49">
        <v>39334.7466999267</v>
      </c>
      <c r="F85" s="49">
        <v>2192.77966666667</v>
      </c>
      <c r="G85" s="2">
        <v>0.581176694054245</v>
      </c>
      <c r="H85" s="49">
        <v>21722.9645177298</v>
      </c>
      <c r="I85" s="49">
        <v>17938.303285948</v>
      </c>
      <c r="K85" s="4">
        <v>41883</v>
      </c>
      <c r="L85">
        <v>910</v>
      </c>
      <c r="M85">
        <v>11066.8899203859</v>
      </c>
      <c r="N85">
        <v>368.426</v>
      </c>
      <c r="O85">
        <v>0.404863736263736</v>
      </c>
      <c r="P85">
        <v>36185.1338549738</v>
      </c>
      <c r="Q85">
        <v>30038.2978410479</v>
      </c>
      <c r="S85" s="4">
        <v>41883</v>
      </c>
      <c r="T85">
        <v>2257</v>
      </c>
      <c r="U85">
        <v>23969.2443359838</v>
      </c>
      <c r="V85">
        <v>1209.86066666667</v>
      </c>
      <c r="W85">
        <v>0.536048146507163</v>
      </c>
      <c r="X85">
        <v>19693.2477709935</v>
      </c>
      <c r="Y85">
        <v>19811.5741724395</v>
      </c>
      <c r="AA85" s="4">
        <v>41883</v>
      </c>
      <c r="AB85">
        <v>606</v>
      </c>
      <c r="AC85">
        <v>4298.61244355703</v>
      </c>
      <c r="AD85">
        <v>614.493</v>
      </c>
      <c r="AE85">
        <v>1.01401485148515</v>
      </c>
      <c r="AF85">
        <v>7565.36814890386</v>
      </c>
      <c r="AG85">
        <v>6995.38065292369</v>
      </c>
      <c r="AI85" s="4">
        <v>41883</v>
      </c>
      <c r="AJ85">
        <v>106</v>
      </c>
      <c r="AK85">
        <v>2326.73219227636</v>
      </c>
      <c r="AL85">
        <v>38.403</v>
      </c>
      <c r="AM85">
        <v>0.362292452830189</v>
      </c>
      <c r="AN85">
        <v>59904.2662536292</v>
      </c>
      <c r="AO85">
        <v>60587.2507948951</v>
      </c>
      <c r="AQ85" s="4">
        <v>41883</v>
      </c>
      <c r="AR85">
        <v>804</v>
      </c>
      <c r="AS85">
        <v>8740.15772810955</v>
      </c>
      <c r="AT85">
        <v>330.023</v>
      </c>
      <c r="AU85">
        <v>0.410476368159204</v>
      </c>
      <c r="AV85">
        <v>33057.9845586337</v>
      </c>
      <c r="AW85">
        <v>26483.4806304699</v>
      </c>
      <c r="AY85" s="4">
        <v>41883</v>
      </c>
      <c r="AZ85">
        <v>384</v>
      </c>
      <c r="BA85">
        <v>5559.09771874281</v>
      </c>
      <c r="BB85">
        <v>178.096666666667</v>
      </c>
      <c r="BC85">
        <v>0.463793402777778</v>
      </c>
      <c r="BD85">
        <v>28660.4884357706</v>
      </c>
      <c r="BE85">
        <v>31213.9346726093</v>
      </c>
      <c r="BG85" s="4">
        <v>41883</v>
      </c>
      <c r="BH85">
        <v>1873</v>
      </c>
      <c r="BI85">
        <v>18410.1466172409</v>
      </c>
      <c r="BJ85">
        <v>1031.764</v>
      </c>
      <c r="BK85">
        <v>0.550861719167112</v>
      </c>
      <c r="BL85">
        <v>17854.7958674834</v>
      </c>
      <c r="BM85">
        <v>17843.3698183315</v>
      </c>
      <c r="BN85" s="153">
        <v>37.89666666666666</v>
      </c>
    </row>
    <row r="86" spans="1:66" ht="12.75">
      <c r="A86">
        <v>84</v>
      </c>
      <c r="B86" s="4">
        <v>41913</v>
      </c>
      <c r="C86" s="4">
        <v>41943</v>
      </c>
      <c r="D86" s="49">
        <v>4076</v>
      </c>
      <c r="E86" s="49">
        <v>44478.2451329326</v>
      </c>
      <c r="F86" s="49">
        <v>2358.23766666667</v>
      </c>
      <c r="G86" s="2">
        <v>0.578566650310762</v>
      </c>
      <c r="H86" s="49">
        <v>21702.2429728454</v>
      </c>
      <c r="I86" s="49">
        <v>18860.7983671985</v>
      </c>
      <c r="K86" s="4">
        <v>41913</v>
      </c>
      <c r="L86">
        <v>998</v>
      </c>
      <c r="M86">
        <v>12860.1701009986</v>
      </c>
      <c r="N86">
        <v>419.444666666667</v>
      </c>
      <c r="O86">
        <v>0.420285237140949</v>
      </c>
      <c r="P86">
        <v>35305.0033953278</v>
      </c>
      <c r="Q86">
        <v>30659.9919441069</v>
      </c>
      <c r="S86" s="4">
        <v>41913</v>
      </c>
      <c r="T86">
        <v>2439</v>
      </c>
      <c r="U86">
        <v>27208.287995801</v>
      </c>
      <c r="V86">
        <v>1296.816</v>
      </c>
      <c r="W86">
        <v>0.53169987699877</v>
      </c>
      <c r="X86">
        <v>19909.4060412511</v>
      </c>
      <c r="Y86">
        <v>20980.8392214478</v>
      </c>
      <c r="AA86" s="4">
        <v>41913</v>
      </c>
      <c r="AB86">
        <v>639</v>
      </c>
      <c r="AC86">
        <v>4409.78703613297</v>
      </c>
      <c r="AD86">
        <v>641.977</v>
      </c>
      <c r="AE86">
        <v>1.00465884194053</v>
      </c>
      <c r="AF86">
        <v>7300.32493610279</v>
      </c>
      <c r="AG86">
        <v>6869.07324737952</v>
      </c>
      <c r="AI86" s="4">
        <v>41913</v>
      </c>
      <c r="AJ86">
        <v>120</v>
      </c>
      <c r="AK86">
        <v>2699.10426683682</v>
      </c>
      <c r="AL86">
        <v>41.813</v>
      </c>
      <c r="AM86">
        <v>0.348441666666667</v>
      </c>
      <c r="AN86">
        <v>62944.9799900708</v>
      </c>
      <c r="AO86">
        <v>64551.7964947939</v>
      </c>
      <c r="AQ86" s="4">
        <v>41913</v>
      </c>
      <c r="AR86">
        <v>878</v>
      </c>
      <c r="AS86">
        <v>10161.0658341618</v>
      </c>
      <c r="AT86">
        <v>377.631666666667</v>
      </c>
      <c r="AU86">
        <v>0.430104403948368</v>
      </c>
      <c r="AV86">
        <v>31527.3300566386</v>
      </c>
      <c r="AW86">
        <v>26907.3457844596</v>
      </c>
      <c r="AY86" s="4">
        <v>41913</v>
      </c>
      <c r="AZ86">
        <v>411</v>
      </c>
      <c r="BA86">
        <v>6896.92981375474</v>
      </c>
      <c r="BB86">
        <v>196.867666666667</v>
      </c>
      <c r="BC86">
        <v>0.478996755879967</v>
      </c>
      <c r="BD86">
        <v>30067.9341031428</v>
      </c>
      <c r="BE86">
        <v>35033.3293959973</v>
      </c>
      <c r="BG86" s="4">
        <v>41913</v>
      </c>
      <c r="BH86">
        <v>2028</v>
      </c>
      <c r="BI86">
        <v>20311.3581820464</v>
      </c>
      <c r="BJ86">
        <v>1099.94833333333</v>
      </c>
      <c r="BK86">
        <v>0.542380834976989</v>
      </c>
      <c r="BL86">
        <v>17850.6510937967</v>
      </c>
      <c r="BM86">
        <v>18465.7384047248</v>
      </c>
      <c r="BN86" s="153">
        <v>40.79521739130434</v>
      </c>
    </row>
    <row r="87" spans="1:66" ht="12.75">
      <c r="A87">
        <v>85</v>
      </c>
      <c r="B87" s="4">
        <v>41944</v>
      </c>
      <c r="C87" s="4">
        <v>41973</v>
      </c>
      <c r="D87" s="49">
        <v>3967</v>
      </c>
      <c r="E87" s="49">
        <v>43162.7761021606</v>
      </c>
      <c r="F87" s="49">
        <v>2348.38133333333</v>
      </c>
      <c r="G87" s="2">
        <v>0.591979161415007</v>
      </c>
      <c r="H87" s="49">
        <v>21696.2870389192</v>
      </c>
      <c r="I87" s="49">
        <v>18379.7986679168</v>
      </c>
      <c r="K87" s="4">
        <v>41944</v>
      </c>
      <c r="L87">
        <v>981</v>
      </c>
      <c r="M87">
        <v>12253.571770079</v>
      </c>
      <c r="N87">
        <v>415.056666666667</v>
      </c>
      <c r="O87">
        <v>0.423095480801903</v>
      </c>
      <c r="P87">
        <v>34732.2944057019</v>
      </c>
      <c r="Q87">
        <v>29522.6477591309</v>
      </c>
      <c r="S87" s="4">
        <v>41944</v>
      </c>
      <c r="T87">
        <v>2387</v>
      </c>
      <c r="U87">
        <v>26355.181158715</v>
      </c>
      <c r="V87">
        <v>1274.82833333333</v>
      </c>
      <c r="W87">
        <v>0.534071358748778</v>
      </c>
      <c r="X87">
        <v>19972.0116911669</v>
      </c>
      <c r="Y87">
        <v>20673.5138132703</v>
      </c>
      <c r="AA87" s="4">
        <v>41944</v>
      </c>
      <c r="AB87">
        <v>599</v>
      </c>
      <c r="AC87">
        <v>4554.02317336664</v>
      </c>
      <c r="AD87">
        <v>658.496333333333</v>
      </c>
      <c r="AE87">
        <v>1.09932609905398</v>
      </c>
      <c r="AF87">
        <v>7218.02665205885</v>
      </c>
      <c r="AG87">
        <v>6915.79123958671</v>
      </c>
      <c r="AI87" s="4">
        <v>41944</v>
      </c>
      <c r="AJ87">
        <v>113</v>
      </c>
      <c r="AK87">
        <v>2365.4509880171</v>
      </c>
      <c r="AL87">
        <v>35.154</v>
      </c>
      <c r="AM87">
        <v>0.311097345132743</v>
      </c>
      <c r="AN87">
        <v>64416.3279720505</v>
      </c>
      <c r="AO87">
        <v>67288.2456624311</v>
      </c>
      <c r="AQ87" s="4">
        <v>41944</v>
      </c>
      <c r="AR87">
        <v>868</v>
      </c>
      <c r="AS87">
        <v>9888.12078206191</v>
      </c>
      <c r="AT87">
        <v>379.902666666667</v>
      </c>
      <c r="AU87">
        <v>0.437675883256528</v>
      </c>
      <c r="AV87">
        <v>30867.8983308202</v>
      </c>
      <c r="AW87">
        <v>26028.0373097194</v>
      </c>
      <c r="AY87" s="4">
        <v>41944</v>
      </c>
      <c r="AZ87">
        <v>418</v>
      </c>
      <c r="BA87">
        <v>6347.67214570182</v>
      </c>
      <c r="BB87">
        <v>187.787666666667</v>
      </c>
      <c r="BC87">
        <v>0.449252791068581</v>
      </c>
      <c r="BD87">
        <v>29270.1554052825</v>
      </c>
      <c r="BE87">
        <v>33802.3910642081</v>
      </c>
      <c r="BG87" s="4">
        <v>41944</v>
      </c>
      <c r="BH87">
        <v>1969</v>
      </c>
      <c r="BI87">
        <v>20007.5090130133</v>
      </c>
      <c r="BJ87">
        <v>1087.04066666667</v>
      </c>
      <c r="BK87">
        <v>0.552077535127815</v>
      </c>
      <c r="BL87">
        <v>17998.1040870529</v>
      </c>
      <c r="BM87">
        <v>18405.4834621458</v>
      </c>
      <c r="BN87" s="153">
        <v>46.21263157894737</v>
      </c>
    </row>
    <row r="88" spans="1:66" ht="12.75">
      <c r="A88">
        <v>86</v>
      </c>
      <c r="B88" s="4">
        <v>41974</v>
      </c>
      <c r="C88" s="4">
        <v>42004</v>
      </c>
      <c r="D88" s="49">
        <v>4244</v>
      </c>
      <c r="E88" s="49">
        <v>49824.926753311</v>
      </c>
      <c r="F88" s="49">
        <v>2607.04966666667</v>
      </c>
      <c r="G88" s="2">
        <v>0.61429068488847</v>
      </c>
      <c r="H88" s="49">
        <v>21997.6764864864</v>
      </c>
      <c r="I88" s="49">
        <v>19111.613940603</v>
      </c>
      <c r="K88" s="4">
        <v>41974</v>
      </c>
      <c r="L88">
        <v>1028</v>
      </c>
      <c r="M88">
        <v>13704.7236657067</v>
      </c>
      <c r="N88">
        <v>445.315666666667</v>
      </c>
      <c r="O88">
        <v>0.4331864461738</v>
      </c>
      <c r="P88">
        <v>35388.8314563838</v>
      </c>
      <c r="Q88">
        <v>30775.3009641253</v>
      </c>
      <c r="S88" s="4">
        <v>41974</v>
      </c>
      <c r="T88">
        <v>2510</v>
      </c>
      <c r="U88">
        <v>30701.3135854305</v>
      </c>
      <c r="V88">
        <v>1415.159</v>
      </c>
      <c r="W88">
        <v>0.563808366533864</v>
      </c>
      <c r="X88">
        <v>20609.502805812</v>
      </c>
      <c r="Y88">
        <v>21694.6036349488</v>
      </c>
      <c r="AA88" s="4">
        <v>41974</v>
      </c>
      <c r="AB88">
        <v>706</v>
      </c>
      <c r="AC88">
        <v>5418.8895021737</v>
      </c>
      <c r="AD88">
        <v>746.575</v>
      </c>
      <c r="AE88">
        <v>1.0574716713881</v>
      </c>
      <c r="AF88">
        <v>7434.23261883496</v>
      </c>
      <c r="AG88">
        <v>7258.3323874677</v>
      </c>
      <c r="AI88" s="4">
        <v>41974</v>
      </c>
      <c r="AJ88">
        <v>113</v>
      </c>
      <c r="AK88">
        <v>2467.92546818324</v>
      </c>
      <c r="AL88">
        <v>37.112</v>
      </c>
      <c r="AM88">
        <v>0.328424778761062</v>
      </c>
      <c r="AN88">
        <v>66329.8882445753</v>
      </c>
      <c r="AO88">
        <v>66499.3928697791</v>
      </c>
      <c r="AQ88" s="4">
        <v>41974</v>
      </c>
      <c r="AR88">
        <v>915</v>
      </c>
      <c r="AS88">
        <v>11236.7981975235</v>
      </c>
      <c r="AT88">
        <v>408.203666666667</v>
      </c>
      <c r="AU88">
        <v>0.44612422586521</v>
      </c>
      <c r="AV88">
        <v>31567.6954814488</v>
      </c>
      <c r="AW88">
        <v>27527.4308270712</v>
      </c>
      <c r="AY88" s="4">
        <v>41974</v>
      </c>
      <c r="AZ88">
        <v>414</v>
      </c>
      <c r="BA88">
        <v>6681.81409367933</v>
      </c>
      <c r="BB88">
        <v>189.454</v>
      </c>
      <c r="BC88">
        <v>0.457618357487923</v>
      </c>
      <c r="BD88">
        <v>31143.3921568766</v>
      </c>
      <c r="BE88">
        <v>35268.7939746816</v>
      </c>
      <c r="BG88" s="4">
        <v>41974</v>
      </c>
      <c r="BH88">
        <v>2096</v>
      </c>
      <c r="BI88">
        <v>24019.4994917512</v>
      </c>
      <c r="BJ88">
        <v>1225.705</v>
      </c>
      <c r="BK88">
        <v>0.584782919847328</v>
      </c>
      <c r="BL88">
        <v>18528.858630554</v>
      </c>
      <c r="BM88">
        <v>19596.4767148304</v>
      </c>
      <c r="BN88" s="153">
        <v>55.76590909090908</v>
      </c>
    </row>
    <row r="89" spans="1:66" ht="12.75">
      <c r="A89">
        <v>87</v>
      </c>
      <c r="B89" s="4">
        <v>42005</v>
      </c>
      <c r="C89" s="4">
        <v>42034</v>
      </c>
      <c r="D89" s="49">
        <v>3362</v>
      </c>
      <c r="E89" s="49">
        <v>37236.794750585</v>
      </c>
      <c r="F89" s="49">
        <v>1957.606</v>
      </c>
      <c r="G89" s="2">
        <v>0.582274241522903</v>
      </c>
      <c r="H89" s="49">
        <v>22592.7681854315</v>
      </c>
      <c r="I89" s="49">
        <v>19021.598192172</v>
      </c>
      <c r="K89" s="4">
        <v>42005</v>
      </c>
      <c r="L89">
        <v>852</v>
      </c>
      <c r="M89">
        <v>11062.1137171471</v>
      </c>
      <c r="N89">
        <v>333.864666666667</v>
      </c>
      <c r="O89">
        <v>0.391859937402191</v>
      </c>
      <c r="P89">
        <v>37454.9096061162</v>
      </c>
      <c r="Q89">
        <v>33133.5263105022</v>
      </c>
      <c r="S89" s="4">
        <v>42005</v>
      </c>
      <c r="T89">
        <v>1950</v>
      </c>
      <c r="U89">
        <v>21979.46979261</v>
      </c>
      <c r="V89">
        <v>1021.00733333333</v>
      </c>
      <c r="W89">
        <v>0.523593504273504</v>
      </c>
      <c r="X89">
        <v>20499.8396519005</v>
      </c>
      <c r="Y89">
        <v>21527.2398885251</v>
      </c>
      <c r="AA89" s="4">
        <v>42005</v>
      </c>
      <c r="AB89">
        <v>560</v>
      </c>
      <c r="AC89">
        <v>4195.21124082806</v>
      </c>
      <c r="AD89">
        <v>602.734</v>
      </c>
      <c r="AE89">
        <v>1.07631071428571</v>
      </c>
      <c r="AF89">
        <v>7268.9577389354</v>
      </c>
      <c r="AG89">
        <v>6960.3029542519</v>
      </c>
      <c r="AI89" s="4">
        <v>42005</v>
      </c>
      <c r="AJ89">
        <v>87</v>
      </c>
      <c r="AK89">
        <v>2077.70956103937</v>
      </c>
      <c r="AL89">
        <v>26.915</v>
      </c>
      <c r="AM89">
        <v>0.309367816091954</v>
      </c>
      <c r="AN89">
        <v>68286.5732788873</v>
      </c>
      <c r="AO89">
        <v>77195.2279784272</v>
      </c>
      <c r="AQ89" s="4">
        <v>42005</v>
      </c>
      <c r="AR89">
        <v>765</v>
      </c>
      <c r="AS89">
        <v>8984.40415610769</v>
      </c>
      <c r="AT89">
        <v>306.949666666667</v>
      </c>
      <c r="AU89">
        <v>0.401241394335512</v>
      </c>
      <c r="AV89">
        <v>33948.5635413697</v>
      </c>
      <c r="AW89">
        <v>29269.9589925418</v>
      </c>
      <c r="AY89" s="4">
        <v>42005</v>
      </c>
      <c r="AZ89">
        <v>319</v>
      </c>
      <c r="BA89">
        <v>4687.31603230624</v>
      </c>
      <c r="BB89">
        <v>138.403</v>
      </c>
      <c r="BC89">
        <v>0.433865203761755</v>
      </c>
      <c r="BD89">
        <v>30501.8635354574</v>
      </c>
      <c r="BE89">
        <v>33867.1562921775</v>
      </c>
      <c r="BG89" s="4">
        <v>42005</v>
      </c>
      <c r="BH89">
        <v>1631</v>
      </c>
      <c r="BI89">
        <v>17292.1537603037</v>
      </c>
      <c r="BJ89">
        <v>882.604333333335</v>
      </c>
      <c r="BK89">
        <v>0.541143061516452</v>
      </c>
      <c r="BL89">
        <v>18543.5885060669</v>
      </c>
      <c r="BM89">
        <v>19592.1922284207</v>
      </c>
      <c r="BN89" s="154">
        <v>65.14875</v>
      </c>
    </row>
    <row r="90" spans="1:66" ht="12.75">
      <c r="A90">
        <v>88</v>
      </c>
      <c r="B90" s="4">
        <v>42036</v>
      </c>
      <c r="C90" s="4">
        <v>42063</v>
      </c>
      <c r="D90" s="49">
        <v>4133</v>
      </c>
      <c r="E90" s="49">
        <v>44123.12010638</v>
      </c>
      <c r="F90" s="49">
        <v>2392.857</v>
      </c>
      <c r="G90" s="2">
        <v>0.578963706750544</v>
      </c>
      <c r="H90" s="49">
        <v>22169.1380969121</v>
      </c>
      <c r="I90" s="49">
        <v>18439.5139811447</v>
      </c>
      <c r="K90" s="4">
        <v>42036</v>
      </c>
      <c r="L90">
        <v>1044</v>
      </c>
      <c r="M90">
        <v>12764.1897846684</v>
      </c>
      <c r="N90">
        <v>394.052333333333</v>
      </c>
      <c r="O90">
        <v>0.377444763729247</v>
      </c>
      <c r="P90">
        <v>36201.5188119066</v>
      </c>
      <c r="Q90">
        <v>32392.1182668675</v>
      </c>
      <c r="S90" s="4">
        <v>42036</v>
      </c>
      <c r="T90">
        <v>2407</v>
      </c>
      <c r="U90">
        <v>25969.6995943116</v>
      </c>
      <c r="V90">
        <v>1244.392</v>
      </c>
      <c r="W90">
        <v>0.516988782717075</v>
      </c>
      <c r="X90">
        <v>20276.9061730219</v>
      </c>
      <c r="Y90">
        <v>20869.3880982131</v>
      </c>
      <c r="AA90" s="4">
        <v>42036</v>
      </c>
      <c r="AB90">
        <v>682</v>
      </c>
      <c r="AC90">
        <v>5389.23072739981</v>
      </c>
      <c r="AD90">
        <v>754.412666666667</v>
      </c>
      <c r="AE90">
        <v>1.10617693059629</v>
      </c>
      <c r="AF90">
        <v>7366.78732616367</v>
      </c>
      <c r="AG90">
        <v>7143.61113687532</v>
      </c>
      <c r="AI90" s="4">
        <v>42036</v>
      </c>
      <c r="AJ90">
        <v>109</v>
      </c>
      <c r="AK90">
        <v>2407.25933412919</v>
      </c>
      <c r="AL90">
        <v>30.906</v>
      </c>
      <c r="AM90">
        <v>0.28354128440367</v>
      </c>
      <c r="AN90">
        <v>65507.4650819496</v>
      </c>
      <c r="AO90">
        <v>77889.7086044519</v>
      </c>
      <c r="AQ90" s="4">
        <v>42036</v>
      </c>
      <c r="AR90">
        <v>935</v>
      </c>
      <c r="AS90">
        <v>10356.9304505392</v>
      </c>
      <c r="AT90">
        <v>363.146333333334</v>
      </c>
      <c r="AU90">
        <v>0.388391800356506</v>
      </c>
      <c r="AV90">
        <v>32785.1036852385</v>
      </c>
      <c r="AW90">
        <v>28519.9918046056</v>
      </c>
      <c r="AY90" s="4">
        <v>42036</v>
      </c>
      <c r="AZ90">
        <v>388</v>
      </c>
      <c r="BA90">
        <v>5956.77713641171</v>
      </c>
      <c r="BB90">
        <v>167.091</v>
      </c>
      <c r="BC90">
        <v>0.430646907216495</v>
      </c>
      <c r="BD90">
        <v>29763.9189137002</v>
      </c>
      <c r="BE90">
        <v>35649.8981777098</v>
      </c>
      <c r="BG90" s="4">
        <v>42036</v>
      </c>
      <c r="BH90">
        <v>2019</v>
      </c>
      <c r="BI90">
        <v>20012.9224578999</v>
      </c>
      <c r="BJ90">
        <v>1077.301</v>
      </c>
      <c r="BK90">
        <v>0.533581475978207</v>
      </c>
      <c r="BL90">
        <v>18453.745725581</v>
      </c>
      <c r="BM90">
        <v>18576.9088285446</v>
      </c>
      <c r="BN90" s="153">
        <v>64.51421052631581</v>
      </c>
    </row>
    <row r="91" spans="1:66" ht="12.75">
      <c r="A91">
        <v>89</v>
      </c>
      <c r="B91" s="4">
        <v>42064</v>
      </c>
      <c r="C91" s="4">
        <v>42094</v>
      </c>
      <c r="D91" s="49">
        <v>4927</v>
      </c>
      <c r="E91" s="49">
        <v>52300.839187835</v>
      </c>
      <c r="F91" s="49">
        <v>2834.683</v>
      </c>
      <c r="G91" s="2">
        <v>0.575336513091131</v>
      </c>
      <c r="H91" s="49">
        <v>21790.2981757731</v>
      </c>
      <c r="I91" s="49">
        <v>18450.3308439903</v>
      </c>
      <c r="K91" s="4">
        <v>42064</v>
      </c>
      <c r="L91">
        <v>1274</v>
      </c>
      <c r="M91">
        <v>14662.7103083521</v>
      </c>
      <c r="N91">
        <v>462.284</v>
      </c>
      <c r="O91">
        <v>0.362860282574568</v>
      </c>
      <c r="P91">
        <v>34373.4404267456</v>
      </c>
      <c r="Q91">
        <v>31717.9705729639</v>
      </c>
      <c r="S91" s="4">
        <v>42064</v>
      </c>
      <c r="T91">
        <v>2850</v>
      </c>
      <c r="U91">
        <v>31579.3816569097</v>
      </c>
      <c r="V91">
        <v>1512.01633333333</v>
      </c>
      <c r="W91">
        <v>0.530532046783626</v>
      </c>
      <c r="X91">
        <v>20234.6546208978</v>
      </c>
      <c r="Y91">
        <v>20885.6088130285</v>
      </c>
      <c r="AA91" s="4">
        <v>42064</v>
      </c>
      <c r="AB91">
        <v>803</v>
      </c>
      <c r="AC91">
        <v>6058.74722257337</v>
      </c>
      <c r="AD91">
        <v>860.382666666667</v>
      </c>
      <c r="AE91">
        <v>1.0714603569946</v>
      </c>
      <c r="AF91">
        <v>7347.78373449749</v>
      </c>
      <c r="AG91">
        <v>7041.92152783184</v>
      </c>
      <c r="AI91" s="4">
        <v>42064</v>
      </c>
      <c r="AJ91">
        <v>132</v>
      </c>
      <c r="AK91">
        <v>2775.24741367126</v>
      </c>
      <c r="AL91">
        <v>39.681</v>
      </c>
      <c r="AM91">
        <v>0.300613636363636</v>
      </c>
      <c r="AN91">
        <v>63625.4758026485</v>
      </c>
      <c r="AO91">
        <v>69938.9484557159</v>
      </c>
      <c r="AQ91" s="4">
        <v>42064</v>
      </c>
      <c r="AR91">
        <v>1142</v>
      </c>
      <c r="AS91">
        <v>11887.4628946808</v>
      </c>
      <c r="AT91">
        <v>422.603000000001</v>
      </c>
      <c r="AU91">
        <v>0.370055166374781</v>
      </c>
      <c r="AV91">
        <v>30992.2944813699</v>
      </c>
      <c r="AW91">
        <v>28129.1493308869</v>
      </c>
      <c r="AY91" s="4">
        <v>42064</v>
      </c>
      <c r="AZ91">
        <v>501</v>
      </c>
      <c r="BA91">
        <v>7494.90608163117</v>
      </c>
      <c r="BB91">
        <v>233.624</v>
      </c>
      <c r="BC91">
        <v>0.466315369261477</v>
      </c>
      <c r="BD91">
        <v>30218.1289087916</v>
      </c>
      <c r="BE91">
        <v>32081.062226617</v>
      </c>
      <c r="BG91" s="4">
        <v>42064</v>
      </c>
      <c r="BH91">
        <v>2349</v>
      </c>
      <c r="BI91">
        <v>24084.4755752785</v>
      </c>
      <c r="BJ91">
        <v>1278.39233333333</v>
      </c>
      <c r="BK91">
        <v>0.54422832410955</v>
      </c>
      <c r="BL91">
        <v>18105.3567842716</v>
      </c>
      <c r="BM91">
        <v>18839.6589585919</v>
      </c>
      <c r="BN91" s="153">
        <v>60.3575</v>
      </c>
    </row>
    <row r="92" spans="1:67" ht="12.75">
      <c r="A92">
        <v>90</v>
      </c>
      <c r="B92" s="4">
        <v>42095</v>
      </c>
      <c r="C92" s="4">
        <v>42124</v>
      </c>
      <c r="D92" s="49">
        <v>4868</v>
      </c>
      <c r="E92" s="49">
        <v>56155.9269984641</v>
      </c>
      <c r="F92" s="49">
        <v>2980.94566666667</v>
      </c>
      <c r="G92" s="2">
        <v>0.612355313612709</v>
      </c>
      <c r="H92" s="49">
        <v>21783.3016243888</v>
      </c>
      <c r="I92" s="49">
        <v>18838.2927023485</v>
      </c>
      <c r="K92" s="4">
        <v>42095</v>
      </c>
      <c r="L92">
        <v>1211</v>
      </c>
      <c r="M92">
        <v>15212.2509515599</v>
      </c>
      <c r="N92">
        <v>472.913666666667</v>
      </c>
      <c r="O92">
        <v>0.390515001376273</v>
      </c>
      <c r="P92">
        <v>34321.4822586446</v>
      </c>
      <c r="Q92">
        <v>32167.0783142799</v>
      </c>
      <c r="S92" s="4">
        <v>42095</v>
      </c>
      <c r="T92">
        <v>2866</v>
      </c>
      <c r="U92">
        <v>34710.8325006816</v>
      </c>
      <c r="V92">
        <v>1624.611</v>
      </c>
      <c r="W92">
        <v>0.566856594556874</v>
      </c>
      <c r="X92">
        <v>20477.9006416498</v>
      </c>
      <c r="Y92">
        <v>21365.6269104922</v>
      </c>
      <c r="AA92" s="4">
        <v>42095</v>
      </c>
      <c r="AB92">
        <v>791</v>
      </c>
      <c r="AC92">
        <v>6232.84354622252</v>
      </c>
      <c r="AD92">
        <v>883.421</v>
      </c>
      <c r="AE92">
        <v>1.1168407079646</v>
      </c>
      <c r="AF92">
        <v>7317.48932153907</v>
      </c>
      <c r="AG92">
        <v>7055.34908749341</v>
      </c>
      <c r="AI92" s="4">
        <v>42095</v>
      </c>
      <c r="AJ92">
        <v>123</v>
      </c>
      <c r="AK92">
        <v>2595.90800011508</v>
      </c>
      <c r="AL92">
        <v>37.996</v>
      </c>
      <c r="AM92">
        <v>0.308910569105691</v>
      </c>
      <c r="AN92">
        <v>61517.0735421536</v>
      </c>
      <c r="AO92">
        <v>68320.5600619822</v>
      </c>
      <c r="AQ92" s="4">
        <v>42095</v>
      </c>
      <c r="AR92">
        <v>1088</v>
      </c>
      <c r="AS92">
        <v>12616.3429514449</v>
      </c>
      <c r="AT92">
        <v>434.917666666667</v>
      </c>
      <c r="AU92">
        <v>0.39974050245098</v>
      </c>
      <c r="AV92">
        <v>31246.9806705274</v>
      </c>
      <c r="AW92">
        <v>29008.5777571192</v>
      </c>
      <c r="AY92" s="4">
        <v>42095</v>
      </c>
      <c r="AZ92">
        <v>524</v>
      </c>
      <c r="BA92">
        <v>8040.82588885152</v>
      </c>
      <c r="BB92">
        <v>252.392666666667</v>
      </c>
      <c r="BC92">
        <v>0.481665394402036</v>
      </c>
      <c r="BD92">
        <v>29722.2156370496</v>
      </c>
      <c r="BE92">
        <v>31858.3974528507</v>
      </c>
      <c r="BG92" s="4">
        <v>42095</v>
      </c>
      <c r="BH92">
        <v>2342</v>
      </c>
      <c r="BI92">
        <v>26670.0066118301</v>
      </c>
      <c r="BJ92">
        <v>1372.21833333333</v>
      </c>
      <c r="BK92">
        <v>0.585917307144891</v>
      </c>
      <c r="BL92">
        <v>18409.5739731658</v>
      </c>
      <c r="BM92">
        <v>19435.6874295976</v>
      </c>
      <c r="BN92" s="153">
        <v>53.21454545454546</v>
      </c>
      <c r="BO92" s="5" t="e">
        <f>BO89/BO88-1</f>
        <v>#DIV/0!</v>
      </c>
    </row>
    <row r="93" spans="1:67" ht="12.75">
      <c r="A93">
        <v>91</v>
      </c>
      <c r="B93" s="4">
        <v>42125</v>
      </c>
      <c r="C93" s="4">
        <v>42155</v>
      </c>
      <c r="D93" s="49">
        <v>3808</v>
      </c>
      <c r="E93" s="49">
        <v>41638.2911337064</v>
      </c>
      <c r="F93" s="49">
        <v>2381.54233333333</v>
      </c>
      <c r="G93" s="2">
        <v>0.625405024509804</v>
      </c>
      <c r="H93" s="49">
        <v>20948.852739102</v>
      </c>
      <c r="I93" s="49">
        <v>17483.7501525439</v>
      </c>
      <c r="K93" s="4">
        <v>42125</v>
      </c>
      <c r="L93">
        <v>934</v>
      </c>
      <c r="M93">
        <v>10248.2526178391</v>
      </c>
      <c r="N93">
        <v>356.047</v>
      </c>
      <c r="O93">
        <v>0.381206638115632</v>
      </c>
      <c r="P93">
        <v>32790.7201297438</v>
      </c>
      <c r="Q93">
        <v>28783.4263955014</v>
      </c>
      <c r="S93" s="4">
        <v>42125</v>
      </c>
      <c r="T93">
        <v>2254</v>
      </c>
      <c r="U93">
        <v>26529.0923914573</v>
      </c>
      <c r="V93">
        <v>1308.15533333333</v>
      </c>
      <c r="W93">
        <v>0.580370600414079</v>
      </c>
      <c r="X93">
        <v>19869.8135474234</v>
      </c>
      <c r="Y93">
        <v>20279.7723752409</v>
      </c>
      <c r="AA93" s="4">
        <v>42125</v>
      </c>
      <c r="AB93">
        <v>620</v>
      </c>
      <c r="AC93">
        <v>4860.94612441002</v>
      </c>
      <c r="AD93">
        <v>717.34</v>
      </c>
      <c r="AE93">
        <v>1.157</v>
      </c>
      <c r="AF93">
        <v>7032.4820861733</v>
      </c>
      <c r="AG93">
        <v>6776.3489062509</v>
      </c>
      <c r="AI93" s="4">
        <v>42125</v>
      </c>
      <c r="AJ93">
        <v>91</v>
      </c>
      <c r="AK93">
        <v>1706.76866487527</v>
      </c>
      <c r="AL93">
        <v>25.168</v>
      </c>
      <c r="AM93">
        <v>0.276571428571429</v>
      </c>
      <c r="AN93">
        <v>60472.9313605297</v>
      </c>
      <c r="AO93">
        <v>67815.0295961248</v>
      </c>
      <c r="AQ93" s="4">
        <v>42125</v>
      </c>
      <c r="AR93">
        <v>843</v>
      </c>
      <c r="AS93">
        <v>8541.48395296382</v>
      </c>
      <c r="AT93">
        <v>330.879000000001</v>
      </c>
      <c r="AU93">
        <v>0.392501779359431</v>
      </c>
      <c r="AV93">
        <v>29802.4861771915</v>
      </c>
      <c r="AW93">
        <v>25814.5242005803</v>
      </c>
      <c r="AY93" s="4">
        <v>42125</v>
      </c>
      <c r="AZ93">
        <v>411</v>
      </c>
      <c r="BA93">
        <v>5969.3056323014</v>
      </c>
      <c r="BB93">
        <v>192.417666666667</v>
      </c>
      <c r="BC93">
        <v>0.468169505271695</v>
      </c>
      <c r="BD93">
        <v>28941.7295263141</v>
      </c>
      <c r="BE93">
        <v>31022.6484693959</v>
      </c>
      <c r="BG93" s="4">
        <v>42125</v>
      </c>
      <c r="BH93">
        <v>1843</v>
      </c>
      <c r="BI93">
        <v>20559.7867591559</v>
      </c>
      <c r="BJ93">
        <v>1115.73766666667</v>
      </c>
      <c r="BK93">
        <v>0.605392114306385</v>
      </c>
      <c r="BL93">
        <v>17846.7221381319</v>
      </c>
      <c r="BM93">
        <v>18427.0795666328</v>
      </c>
      <c r="BN93" s="153">
        <v>50.46421052631578</v>
      </c>
      <c r="BO93" s="5" t="e">
        <f>BO89/BO77-1</f>
        <v>#DIV/0!</v>
      </c>
    </row>
    <row r="94" spans="1:66" ht="12.75">
      <c r="A94">
        <v>92</v>
      </c>
      <c r="B94" s="4">
        <v>42156</v>
      </c>
      <c r="C94" s="4">
        <v>42185</v>
      </c>
      <c r="D94" s="49">
        <v>4808</v>
      </c>
      <c r="E94" s="49">
        <v>50803.4558759307</v>
      </c>
      <c r="F94" s="49">
        <v>2973.065</v>
      </c>
      <c r="G94" s="2">
        <v>0.618357945091514</v>
      </c>
      <c r="H94" s="49">
        <v>20769.7229663094</v>
      </c>
      <c r="I94" s="49">
        <v>17087.9062098981</v>
      </c>
      <c r="K94" s="4">
        <v>42156</v>
      </c>
      <c r="L94">
        <v>1186</v>
      </c>
      <c r="M94">
        <v>13322.9749559475</v>
      </c>
      <c r="N94">
        <v>438.164666666667</v>
      </c>
      <c r="O94">
        <v>0.369447442383361</v>
      </c>
      <c r="P94">
        <v>32949.6165252548</v>
      </c>
      <c r="Q94">
        <v>30406.319745729</v>
      </c>
      <c r="S94" s="4">
        <v>42156</v>
      </c>
      <c r="T94">
        <v>2809</v>
      </c>
      <c r="U94">
        <v>30659.5389026241</v>
      </c>
      <c r="V94">
        <v>1523.74133333333</v>
      </c>
      <c r="W94">
        <v>0.542449744867687</v>
      </c>
      <c r="X94">
        <v>19602.760573403</v>
      </c>
      <c r="Y94">
        <v>20121.2228295687</v>
      </c>
      <c r="AA94" s="4">
        <v>42156</v>
      </c>
      <c r="AB94">
        <v>813</v>
      </c>
      <c r="AC94">
        <v>6820.94201735918</v>
      </c>
      <c r="AD94">
        <v>1011.159</v>
      </c>
      <c r="AE94">
        <v>1.24373800738007</v>
      </c>
      <c r="AF94">
        <v>7033.73723539283</v>
      </c>
      <c r="AG94">
        <v>6745.66711798954</v>
      </c>
      <c r="AI94" s="4">
        <v>42156</v>
      </c>
      <c r="AJ94">
        <v>115</v>
      </c>
      <c r="AK94">
        <v>2397.45860447733</v>
      </c>
      <c r="AL94">
        <v>36.482</v>
      </c>
      <c r="AM94">
        <v>0.317234782608696</v>
      </c>
      <c r="AN94">
        <v>58900.9615231661</v>
      </c>
      <c r="AO94">
        <v>65716.2053746321</v>
      </c>
      <c r="AQ94" s="4">
        <v>42156</v>
      </c>
      <c r="AR94">
        <v>1071</v>
      </c>
      <c r="AS94">
        <v>10925.5163514701</v>
      </c>
      <c r="AT94">
        <v>401.682666666667</v>
      </c>
      <c r="AU94">
        <v>0.375053843759726</v>
      </c>
      <c r="AV94">
        <v>30163.057538551</v>
      </c>
      <c r="AW94">
        <v>27199.3721863448</v>
      </c>
      <c r="AY94" s="4">
        <v>42156</v>
      </c>
      <c r="AZ94">
        <v>499</v>
      </c>
      <c r="BA94">
        <v>7352.32366853144</v>
      </c>
      <c r="BB94">
        <v>239.973666666667</v>
      </c>
      <c r="BC94">
        <v>0.480909151636607</v>
      </c>
      <c r="BD94">
        <v>28827.0889772355</v>
      </c>
      <c r="BE94">
        <v>30638.0436264456</v>
      </c>
      <c r="BG94" s="4">
        <v>42156</v>
      </c>
      <c r="BH94">
        <v>2310</v>
      </c>
      <c r="BI94">
        <v>23307.2152340927</v>
      </c>
      <c r="BJ94">
        <v>1283.76766666667</v>
      </c>
      <c r="BK94">
        <v>0.555743578643579</v>
      </c>
      <c r="BL94">
        <v>17610.1459095448</v>
      </c>
      <c r="BM94">
        <v>18155.321900738</v>
      </c>
      <c r="BN94" s="153">
        <v>54.445</v>
      </c>
    </row>
    <row r="95" spans="1:66" ht="12.75">
      <c r="A95">
        <v>93</v>
      </c>
      <c r="B95" s="4">
        <v>42186</v>
      </c>
      <c r="C95" s="4">
        <v>42216</v>
      </c>
      <c r="D95" s="49">
        <v>3426</v>
      </c>
      <c r="E95" s="49">
        <v>35400.2464811996</v>
      </c>
      <c r="F95" s="49">
        <v>2136.19733333333</v>
      </c>
      <c r="G95" s="2">
        <v>0.623525199455147</v>
      </c>
      <c r="H95" s="49">
        <v>20325.5125573439</v>
      </c>
      <c r="I95" s="49">
        <v>16571.6181407084</v>
      </c>
      <c r="K95" s="4">
        <v>42186</v>
      </c>
      <c r="L95">
        <v>779</v>
      </c>
      <c r="M95">
        <v>8289.6179076731</v>
      </c>
      <c r="N95">
        <v>267.932</v>
      </c>
      <c r="O95">
        <v>0.34394351732991</v>
      </c>
      <c r="P95">
        <v>33966.951563243</v>
      </c>
      <c r="Q95">
        <v>30939.26036335</v>
      </c>
      <c r="S95" s="4">
        <v>42186</v>
      </c>
      <c r="T95">
        <v>2045</v>
      </c>
      <c r="U95">
        <v>22092.9558018065</v>
      </c>
      <c r="V95">
        <v>1123.13333333333</v>
      </c>
      <c r="W95">
        <v>0.54920945395273</v>
      </c>
      <c r="X95">
        <v>19044.8743973766</v>
      </c>
      <c r="Y95">
        <v>19670.821928361</v>
      </c>
      <c r="AA95" s="4">
        <v>42186</v>
      </c>
      <c r="AB95">
        <v>602</v>
      </c>
      <c r="AC95">
        <v>5017.67277171992</v>
      </c>
      <c r="AD95">
        <v>745.132</v>
      </c>
      <c r="AE95">
        <v>1.23776079734219</v>
      </c>
      <c r="AF95">
        <v>7023.55915458264</v>
      </c>
      <c r="AG95">
        <v>6733.93810991867</v>
      </c>
      <c r="AI95" s="4">
        <v>42186</v>
      </c>
      <c r="AJ95">
        <v>72</v>
      </c>
      <c r="AK95">
        <v>1163.97006728743</v>
      </c>
      <c r="AL95">
        <v>16.038</v>
      </c>
      <c r="AM95">
        <v>0.22275</v>
      </c>
      <c r="AN95">
        <v>59782.8846811542</v>
      </c>
      <c r="AO95">
        <v>72575.7617712576</v>
      </c>
      <c r="AQ95" s="4">
        <v>42186</v>
      </c>
      <c r="AR95">
        <v>707</v>
      </c>
      <c r="AS95">
        <v>7125.64784038567</v>
      </c>
      <c r="AT95">
        <v>251.894</v>
      </c>
      <c r="AU95">
        <v>0.356285714285714</v>
      </c>
      <c r="AV95">
        <v>31337.889067501</v>
      </c>
      <c r="AW95">
        <v>28288.279357133</v>
      </c>
      <c r="AY95" s="4">
        <v>42186</v>
      </c>
      <c r="AZ95">
        <v>356</v>
      </c>
      <c r="BA95">
        <v>4519.13850645337</v>
      </c>
      <c r="BB95">
        <v>156.319</v>
      </c>
      <c r="BC95">
        <v>0.439098314606742</v>
      </c>
      <c r="BD95">
        <v>27812.23514957</v>
      </c>
      <c r="BE95">
        <v>28909.7199089897</v>
      </c>
      <c r="BG95" s="4">
        <v>42186</v>
      </c>
      <c r="BH95">
        <v>1689</v>
      </c>
      <c r="BI95">
        <v>17573.8172953531</v>
      </c>
      <c r="BJ95">
        <v>966.814333333334</v>
      </c>
      <c r="BK95">
        <v>0.572418196171304</v>
      </c>
      <c r="BL95">
        <v>17196.9286142027</v>
      </c>
      <c r="BM95">
        <v>18177.0342965055</v>
      </c>
      <c r="BN95" s="153">
        <v>57.17521739130436</v>
      </c>
    </row>
    <row r="96" spans="1:66" ht="12.75">
      <c r="A96">
        <v>94</v>
      </c>
      <c r="B96" s="4">
        <v>42217</v>
      </c>
      <c r="C96" s="4">
        <v>42247</v>
      </c>
      <c r="D96" s="49">
        <v>2474</v>
      </c>
      <c r="E96" s="49">
        <v>25897.2472442059</v>
      </c>
      <c r="F96" s="49">
        <v>1630.35666666667</v>
      </c>
      <c r="G96" s="2">
        <v>0.658996227431959</v>
      </c>
      <c r="H96" s="49">
        <v>19846.1954361198</v>
      </c>
      <c r="I96" s="49">
        <v>15884.4060159879</v>
      </c>
      <c r="K96" s="4">
        <v>42217</v>
      </c>
      <c r="L96">
        <v>538</v>
      </c>
      <c r="M96">
        <v>5115.65737048451</v>
      </c>
      <c r="N96">
        <v>175.722</v>
      </c>
      <c r="O96">
        <v>0.326620817843866</v>
      </c>
      <c r="P96">
        <v>32776.591162087</v>
      </c>
      <c r="Q96">
        <v>29112.2191329743</v>
      </c>
      <c r="S96" s="4">
        <v>42217</v>
      </c>
      <c r="T96">
        <v>1517</v>
      </c>
      <c r="U96">
        <v>17243.6746201213</v>
      </c>
      <c r="V96">
        <v>907.861333333333</v>
      </c>
      <c r="W96">
        <v>0.598458360799824</v>
      </c>
      <c r="X96">
        <v>18824.4141706049</v>
      </c>
      <c r="Y96">
        <v>18993.7317374327</v>
      </c>
      <c r="AA96" s="4">
        <v>42217</v>
      </c>
      <c r="AB96">
        <v>419</v>
      </c>
      <c r="AC96">
        <v>3537.91525360011</v>
      </c>
      <c r="AD96">
        <v>546.773333333333</v>
      </c>
      <c r="AE96">
        <v>1.30494828957836</v>
      </c>
      <c r="AF96">
        <v>6942.82856073949</v>
      </c>
      <c r="AG96">
        <v>6470.53365245826</v>
      </c>
      <c r="AI96" s="4">
        <v>42217</v>
      </c>
      <c r="AJ96">
        <v>49</v>
      </c>
      <c r="AK96">
        <v>799.219496614768</v>
      </c>
      <c r="AL96">
        <v>14.326</v>
      </c>
      <c r="AM96">
        <v>0.292367346938775</v>
      </c>
      <c r="AN96">
        <v>55930.0015090939</v>
      </c>
      <c r="AO96">
        <v>55788.042483231</v>
      </c>
      <c r="AQ96" s="4">
        <v>42217</v>
      </c>
      <c r="AR96">
        <v>489</v>
      </c>
      <c r="AS96">
        <v>4316.43787386975</v>
      </c>
      <c r="AT96">
        <v>161.396</v>
      </c>
      <c r="AU96">
        <v>0.330053169734151</v>
      </c>
      <c r="AV96">
        <v>30456.5152786446</v>
      </c>
      <c r="AW96">
        <v>26744.3918924245</v>
      </c>
      <c r="AY96" s="4">
        <v>42217</v>
      </c>
      <c r="AZ96">
        <v>252</v>
      </c>
      <c r="BA96">
        <v>4163.71478872334</v>
      </c>
      <c r="BB96">
        <v>144.648</v>
      </c>
      <c r="BC96">
        <v>0.574</v>
      </c>
      <c r="BD96">
        <v>26893.6632097785</v>
      </c>
      <c r="BE96">
        <v>28785.1528449985</v>
      </c>
      <c r="BG96" s="4">
        <v>42217</v>
      </c>
      <c r="BH96">
        <v>1265</v>
      </c>
      <c r="BI96">
        <v>13079.9598313979</v>
      </c>
      <c r="BJ96">
        <v>763.213333333333</v>
      </c>
      <c r="BK96">
        <v>0.60333069828722</v>
      </c>
      <c r="BL96">
        <v>17216.9432157656</v>
      </c>
      <c r="BM96">
        <v>17138.0127418257</v>
      </c>
      <c r="BN96" s="153">
        <v>65.41666666666667</v>
      </c>
    </row>
    <row r="97" spans="1:66" ht="12.75">
      <c r="A97" s="137">
        <v>95</v>
      </c>
      <c r="B97" s="138">
        <v>42248</v>
      </c>
      <c r="C97" s="138">
        <v>42277</v>
      </c>
      <c r="D97" s="139">
        <v>6041</v>
      </c>
      <c r="E97" s="140">
        <v>98729.4357109369</v>
      </c>
      <c r="F97" s="140">
        <v>4299.76466666667</v>
      </c>
      <c r="G97" s="141">
        <v>0.711763725652486</v>
      </c>
      <c r="H97" s="142">
        <v>23808.9967528667</v>
      </c>
      <c r="I97" s="143">
        <v>22961.5905438554</v>
      </c>
      <c r="J97" s="137"/>
      <c r="K97" s="138">
        <v>42248</v>
      </c>
      <c r="L97" s="139">
        <v>1144</v>
      </c>
      <c r="M97" s="137">
        <v>12832.4264304167</v>
      </c>
      <c r="N97" s="137">
        <v>387.062</v>
      </c>
      <c r="O97" s="137">
        <v>0.338340909090909</v>
      </c>
      <c r="P97" s="139">
        <v>38745.7589704105</v>
      </c>
      <c r="Q97" s="137">
        <v>33153.4132268648</v>
      </c>
      <c r="R97" s="137"/>
      <c r="S97" s="138">
        <v>42248</v>
      </c>
      <c r="T97" s="137">
        <v>4273</v>
      </c>
      <c r="U97" s="137">
        <v>81344.8785622006</v>
      </c>
      <c r="V97" s="137">
        <v>3218.11966666667</v>
      </c>
      <c r="W97" s="137">
        <v>0.753128871206803</v>
      </c>
      <c r="X97" s="137">
        <v>22264.7461278776</v>
      </c>
      <c r="Y97" s="137">
        <v>25277.1453481895</v>
      </c>
      <c r="Z97" s="139"/>
      <c r="AA97" s="138">
        <v>42248</v>
      </c>
      <c r="AB97" s="137">
        <v>624</v>
      </c>
      <c r="AC97" s="137">
        <v>4552.13071831927</v>
      </c>
      <c r="AD97" s="137">
        <v>694.583</v>
      </c>
      <c r="AE97" s="137">
        <v>1.11311378205128</v>
      </c>
      <c r="AF97" s="137">
        <v>6999.58480368244</v>
      </c>
      <c r="AG97" s="137">
        <v>6553.76062805924</v>
      </c>
      <c r="AH97" s="137"/>
      <c r="AI97" s="138">
        <v>42248</v>
      </c>
      <c r="AJ97" s="137">
        <v>185</v>
      </c>
      <c r="AK97" s="137">
        <v>3582.04579993337</v>
      </c>
      <c r="AL97" s="137">
        <v>62.936</v>
      </c>
      <c r="AM97" s="137">
        <v>0.340194594594595</v>
      </c>
      <c r="AN97" s="137">
        <v>59327.408253726</v>
      </c>
      <c r="AO97" s="137">
        <v>56915.6889527992</v>
      </c>
      <c r="AP97" s="137"/>
      <c r="AQ97" s="138">
        <v>42248</v>
      </c>
      <c r="AR97" s="137">
        <v>959</v>
      </c>
      <c r="AS97" s="137">
        <v>9250.38063048338</v>
      </c>
      <c r="AT97" s="137">
        <v>324.126</v>
      </c>
      <c r="AU97" s="137">
        <v>0.337983315954119</v>
      </c>
      <c r="AV97" s="137">
        <v>34775.367815652</v>
      </c>
      <c r="AW97" s="137">
        <v>28539.4588230607</v>
      </c>
      <c r="AX97" s="137"/>
      <c r="AY97" s="138">
        <v>42248</v>
      </c>
      <c r="AZ97" s="137">
        <v>1118</v>
      </c>
      <c r="BA97" s="137">
        <v>27666.8961198838</v>
      </c>
      <c r="BB97" s="137">
        <v>800.224333333333</v>
      </c>
      <c r="BC97" s="137">
        <v>0.715764162194395</v>
      </c>
      <c r="BD97" s="137">
        <v>30010.1650208755</v>
      </c>
      <c r="BE97" s="137">
        <v>34573.92504504</v>
      </c>
      <c r="BF97" s="137"/>
      <c r="BG97" s="138">
        <v>42248</v>
      </c>
      <c r="BH97" s="137">
        <v>3155</v>
      </c>
      <c r="BI97" s="137">
        <v>53677.9824423168</v>
      </c>
      <c r="BJ97" s="137">
        <v>2417.89533333333</v>
      </c>
      <c r="BK97" s="137">
        <v>0.766369360802958</v>
      </c>
      <c r="BL97" s="137">
        <v>19520.0937277599</v>
      </c>
      <c r="BM97" s="137">
        <v>22200.2920069811</v>
      </c>
      <c r="BN97" s="153">
        <v>66.77772727272728</v>
      </c>
    </row>
    <row r="98" spans="1:66" ht="12.75">
      <c r="A98">
        <v>96</v>
      </c>
      <c r="B98" s="4">
        <v>42278</v>
      </c>
      <c r="C98" s="4">
        <v>42308</v>
      </c>
      <c r="D98" s="49">
        <v>3402</v>
      </c>
      <c r="E98" s="49">
        <v>35653.5841999106</v>
      </c>
      <c r="F98" s="49">
        <v>2117.04466666667</v>
      </c>
      <c r="G98" s="2">
        <v>0.622294140701548</v>
      </c>
      <c r="H98" s="49">
        <v>20125.8823020892</v>
      </c>
      <c r="I98" s="49">
        <v>16841.205460274</v>
      </c>
      <c r="K98" s="4">
        <v>42278</v>
      </c>
      <c r="L98">
        <v>740</v>
      </c>
      <c r="M98">
        <v>8070.14201838511</v>
      </c>
      <c r="N98">
        <v>288.633</v>
      </c>
      <c r="O98">
        <v>0.390044594594595</v>
      </c>
      <c r="P98">
        <v>33862.5613812965</v>
      </c>
      <c r="Q98">
        <v>27959.8729819013</v>
      </c>
      <c r="S98" s="4">
        <v>42278</v>
      </c>
      <c r="T98">
        <v>2101</v>
      </c>
      <c r="U98">
        <v>23114.1049778428</v>
      </c>
      <c r="V98">
        <v>1164.96133333333</v>
      </c>
      <c r="W98">
        <v>0.554479454228145</v>
      </c>
      <c r="X98">
        <v>18817.0305992566</v>
      </c>
      <c r="Y98">
        <v>19841.091988612</v>
      </c>
      <c r="AA98" s="4">
        <v>42278</v>
      </c>
      <c r="AB98">
        <v>561</v>
      </c>
      <c r="AC98">
        <v>4469.33720368259</v>
      </c>
      <c r="AD98">
        <v>663.450333333333</v>
      </c>
      <c r="AE98">
        <v>1.18262091503268</v>
      </c>
      <c r="AF98">
        <v>6907.97661409922</v>
      </c>
      <c r="AG98">
        <v>6736.50607910251</v>
      </c>
      <c r="AI98" s="4">
        <v>42278</v>
      </c>
      <c r="AJ98">
        <v>79</v>
      </c>
      <c r="AK98">
        <v>1243.56376872806</v>
      </c>
      <c r="AL98">
        <v>23.693</v>
      </c>
      <c r="AM98">
        <v>0.299911392405063</v>
      </c>
      <c r="AN98">
        <v>52891.0208837848</v>
      </c>
      <c r="AO98">
        <v>52486.5474497977</v>
      </c>
      <c r="AQ98" s="4">
        <v>42278</v>
      </c>
      <c r="AR98">
        <v>661</v>
      </c>
      <c r="AS98">
        <v>6826.57824965706</v>
      </c>
      <c r="AT98">
        <v>264.94</v>
      </c>
      <c r="AU98">
        <v>0.400816944024206</v>
      </c>
      <c r="AV98">
        <v>31588.3582032382</v>
      </c>
      <c r="AW98">
        <v>25766.5065662303</v>
      </c>
      <c r="AY98" s="4">
        <v>42278</v>
      </c>
      <c r="AZ98">
        <v>348</v>
      </c>
      <c r="BA98">
        <v>5495.11640448771</v>
      </c>
      <c r="BB98">
        <v>181.106</v>
      </c>
      <c r="BC98">
        <v>0.520419540229885</v>
      </c>
      <c r="BD98">
        <v>27440.9405273043</v>
      </c>
      <c r="BE98">
        <v>30341.989798724</v>
      </c>
      <c r="BG98" s="4">
        <v>42278</v>
      </c>
      <c r="BH98">
        <v>1753</v>
      </c>
      <c r="BI98">
        <v>17618.9885733551</v>
      </c>
      <c r="BJ98">
        <v>983.855333333333</v>
      </c>
      <c r="BK98">
        <v>0.561240920327058</v>
      </c>
      <c r="BL98">
        <v>17105.0393528444</v>
      </c>
      <c r="BM98">
        <v>17908.1090241808</v>
      </c>
      <c r="BN98" s="153">
        <v>63.24086956521739</v>
      </c>
    </row>
    <row r="99" spans="1:66" ht="12.75">
      <c r="A99">
        <v>97</v>
      </c>
      <c r="B99" s="4">
        <v>42309</v>
      </c>
      <c r="C99" s="4">
        <v>42338</v>
      </c>
      <c r="D99" s="49">
        <v>4458</v>
      </c>
      <c r="E99" s="49">
        <v>52925.7304901486</v>
      </c>
      <c r="F99" s="49">
        <v>2757.96066666667</v>
      </c>
      <c r="G99" s="2">
        <v>0.618654254523703</v>
      </c>
      <c r="H99" s="49">
        <v>21395.3776577205</v>
      </c>
      <c r="I99" s="49">
        <v>19190.1687104609</v>
      </c>
      <c r="K99" s="4">
        <v>42309</v>
      </c>
      <c r="L99">
        <v>865</v>
      </c>
      <c r="M99">
        <v>8777.85222045033</v>
      </c>
      <c r="N99">
        <v>310.647</v>
      </c>
      <c r="O99">
        <v>0.359129479768786</v>
      </c>
      <c r="P99">
        <v>35399.0775463475</v>
      </c>
      <c r="Q99">
        <v>28256.6779027331</v>
      </c>
      <c r="S99" s="4">
        <v>42309</v>
      </c>
      <c r="T99">
        <v>3038</v>
      </c>
      <c r="U99">
        <v>39779.2312698164</v>
      </c>
      <c r="V99">
        <v>1779.19266666667</v>
      </c>
      <c r="W99">
        <v>0.585646039060786</v>
      </c>
      <c r="X99">
        <v>20054.7523727042</v>
      </c>
      <c r="Y99">
        <v>22358.0233974003</v>
      </c>
      <c r="AA99" s="4">
        <v>42309</v>
      </c>
      <c r="AB99">
        <v>555</v>
      </c>
      <c r="AC99">
        <v>4368.64699988178</v>
      </c>
      <c r="AD99">
        <v>668.121</v>
      </c>
      <c r="AE99">
        <v>1.20382162162162</v>
      </c>
      <c r="AF99">
        <v>6908.20506712036</v>
      </c>
      <c r="AG99">
        <v>6538.70631200304</v>
      </c>
      <c r="AI99" s="4">
        <v>42309</v>
      </c>
      <c r="AJ99">
        <v>83</v>
      </c>
      <c r="AK99">
        <v>1315.05584292603</v>
      </c>
      <c r="AL99">
        <v>23.141</v>
      </c>
      <c r="AM99">
        <v>0.278807228915663</v>
      </c>
      <c r="AN99" s="49">
        <v>60677.4464351012</v>
      </c>
      <c r="AO99">
        <v>56827.9608887271</v>
      </c>
      <c r="AQ99" s="4">
        <v>42309</v>
      </c>
      <c r="AR99">
        <v>782</v>
      </c>
      <c r="AS99">
        <v>7462.7963775243</v>
      </c>
      <c r="AT99">
        <v>287.506</v>
      </c>
      <c r="AU99">
        <v>0.3676547314578</v>
      </c>
      <c r="AV99" s="101">
        <v>32716.0793139095</v>
      </c>
      <c r="AW99">
        <v>25957.0109059439</v>
      </c>
      <c r="AY99" s="4">
        <v>42309</v>
      </c>
      <c r="AZ99">
        <v>683</v>
      </c>
      <c r="BA99">
        <v>11651.0543151558</v>
      </c>
      <c r="BB99">
        <v>366.196333333333</v>
      </c>
      <c r="BC99">
        <v>0.536158613958028</v>
      </c>
      <c r="BD99">
        <v>27754.9891044459</v>
      </c>
      <c r="BE99">
        <v>31816.4144602463</v>
      </c>
      <c r="BG99" s="4">
        <v>42309</v>
      </c>
      <c r="BH99">
        <v>2355</v>
      </c>
      <c r="BI99">
        <v>28128.1769546606</v>
      </c>
      <c r="BJ99">
        <v>1412.99633333333</v>
      </c>
      <c r="BK99">
        <v>0.599998443029016</v>
      </c>
      <c r="BL99">
        <v>17821.5202335198</v>
      </c>
      <c r="BM99">
        <v>19906.7586313581</v>
      </c>
      <c r="BN99" s="153">
        <v>65.0242105263158</v>
      </c>
    </row>
    <row r="100" spans="1:66" ht="12.75">
      <c r="A100">
        <v>98</v>
      </c>
      <c r="B100" s="4">
        <v>42339</v>
      </c>
      <c r="C100" s="4">
        <v>42369</v>
      </c>
      <c r="D100" s="49">
        <v>3298</v>
      </c>
      <c r="E100" s="49">
        <v>30490.1391287355</v>
      </c>
      <c r="F100" s="49">
        <v>1964.365</v>
      </c>
      <c r="G100" s="2">
        <v>0.595623104912068</v>
      </c>
      <c r="H100" s="49">
        <v>18546.5803374888</v>
      </c>
      <c r="I100" s="49">
        <v>15521.626138083</v>
      </c>
      <c r="K100" s="4">
        <v>42339</v>
      </c>
      <c r="L100">
        <v>712</v>
      </c>
      <c r="M100">
        <v>6415.43238291652</v>
      </c>
      <c r="N100">
        <v>245.988</v>
      </c>
      <c r="O100">
        <v>0.345488764044944</v>
      </c>
      <c r="P100">
        <v>29920.9298122031</v>
      </c>
      <c r="Q100">
        <v>26080.2656345696</v>
      </c>
      <c r="S100" s="4">
        <v>42339</v>
      </c>
      <c r="T100">
        <v>2037</v>
      </c>
      <c r="U100">
        <v>19842.0488339401</v>
      </c>
      <c r="V100">
        <v>1061.01366666667</v>
      </c>
      <c r="W100">
        <v>0.520870724922271</v>
      </c>
      <c r="X100">
        <v>17759.7776303162</v>
      </c>
      <c r="Y100">
        <v>18701.0303988608</v>
      </c>
      <c r="AA100" s="4">
        <v>42339</v>
      </c>
      <c r="AB100">
        <v>549</v>
      </c>
      <c r="AC100">
        <v>4232.65791187881</v>
      </c>
      <c r="AD100">
        <v>657.363333333333</v>
      </c>
      <c r="AE100">
        <v>1.19738312082574</v>
      </c>
      <c r="AF100">
        <v>6714.48614534613</v>
      </c>
      <c r="AG100">
        <v>6438.84089247268</v>
      </c>
      <c r="AI100" s="4">
        <v>42339</v>
      </c>
      <c r="AJ100">
        <v>65</v>
      </c>
      <c r="AK100">
        <v>1012.86216474896</v>
      </c>
      <c r="AL100">
        <v>18.848</v>
      </c>
      <c r="AM100">
        <v>0.289969230769231</v>
      </c>
      <c r="AN100" s="49">
        <v>53420.4936091769</v>
      </c>
      <c r="AO100">
        <v>53738.4425270034</v>
      </c>
      <c r="AQ100" s="4">
        <v>42339</v>
      </c>
      <c r="AR100">
        <v>647</v>
      </c>
      <c r="AS100">
        <v>5402.57021816755</v>
      </c>
      <c r="AT100">
        <v>227.14</v>
      </c>
      <c r="AU100">
        <v>0.351066460587326</v>
      </c>
      <c r="AV100" s="101">
        <v>27560.0771896323</v>
      </c>
      <c r="AW100">
        <v>23785.1995164548</v>
      </c>
      <c r="AY100" s="4">
        <v>42339</v>
      </c>
      <c r="AZ100">
        <v>319</v>
      </c>
      <c r="BA100">
        <v>4624.21254561839</v>
      </c>
      <c r="BB100">
        <v>165.592</v>
      </c>
      <c r="BC100">
        <v>0.519097178683386</v>
      </c>
      <c r="BD100">
        <v>26178.713726468</v>
      </c>
      <c r="BE100">
        <v>27925.3378521812</v>
      </c>
      <c r="BG100" s="4">
        <v>42339</v>
      </c>
      <c r="BH100">
        <v>1718</v>
      </c>
      <c r="BI100">
        <v>15217.8362883218</v>
      </c>
      <c r="BJ100">
        <v>895.421666666668</v>
      </c>
      <c r="BK100">
        <v>0.521200038804812</v>
      </c>
      <c r="BL100">
        <v>16196.5409512287</v>
      </c>
      <c r="BM100">
        <v>16995.1620055971</v>
      </c>
      <c r="BN100" s="153">
        <v>69.7</v>
      </c>
    </row>
    <row r="101" spans="1:66" ht="12.75">
      <c r="A101">
        <v>99</v>
      </c>
      <c r="B101" s="4">
        <v>42370</v>
      </c>
      <c r="C101" s="4">
        <v>42400</v>
      </c>
      <c r="D101" s="49">
        <v>2620</v>
      </c>
      <c r="E101" s="49">
        <v>25427.3189717423</v>
      </c>
      <c r="F101" s="49">
        <v>1573.527</v>
      </c>
      <c r="G101" s="2">
        <v>0.600582824427481</v>
      </c>
      <c r="H101" s="49">
        <v>19227.5801754634</v>
      </c>
      <c r="I101" s="49">
        <v>16159.4424320284</v>
      </c>
      <c r="K101" s="4">
        <v>42370</v>
      </c>
      <c r="L101">
        <v>575</v>
      </c>
      <c r="M101">
        <v>5314.91140247136</v>
      </c>
      <c r="N101">
        <v>202.807</v>
      </c>
      <c r="O101">
        <v>0.352707826086957</v>
      </c>
      <c r="P101">
        <v>30836.9259853775</v>
      </c>
      <c r="Q101">
        <v>26206.745341489</v>
      </c>
      <c r="S101" s="4">
        <v>42370</v>
      </c>
      <c r="T101">
        <v>1615</v>
      </c>
      <c r="U101">
        <v>16741.9847001254</v>
      </c>
      <c r="V101">
        <v>866.129666666667</v>
      </c>
      <c r="W101">
        <v>0.536303199174407</v>
      </c>
      <c r="X101">
        <v>18393.1590714003</v>
      </c>
      <c r="Y101">
        <v>19329.6516035036</v>
      </c>
      <c r="AA101" s="4">
        <v>42370</v>
      </c>
      <c r="AB101">
        <v>430</v>
      </c>
      <c r="AC101">
        <v>3370.42286914561</v>
      </c>
      <c r="AD101">
        <v>504.590333333333</v>
      </c>
      <c r="AE101">
        <v>1.17346589147287</v>
      </c>
      <c r="AF101">
        <v>6837.38539025681</v>
      </c>
      <c r="AG101">
        <v>6679.523261733</v>
      </c>
      <c r="AI101" s="4">
        <v>42370</v>
      </c>
      <c r="AJ101">
        <v>59</v>
      </c>
      <c r="AK101">
        <v>965.799862856238</v>
      </c>
      <c r="AL101">
        <v>17.441</v>
      </c>
      <c r="AM101">
        <v>0.295610169491525</v>
      </c>
      <c r="AN101" s="49">
        <v>53809.1420840576</v>
      </c>
      <c r="AO101">
        <v>55375.2573164519</v>
      </c>
      <c r="AQ101" s="4">
        <v>42370</v>
      </c>
      <c r="AR101">
        <v>516</v>
      </c>
      <c r="AS101">
        <v>4349.11153961512</v>
      </c>
      <c r="AT101">
        <v>185.366</v>
      </c>
      <c r="AU101">
        <v>0.359236434108527</v>
      </c>
      <c r="AV101" s="101">
        <v>28210.2578655672</v>
      </c>
      <c r="AW101">
        <v>23462.2937303234</v>
      </c>
      <c r="AY101" s="4">
        <v>42370</v>
      </c>
      <c r="AZ101">
        <v>249</v>
      </c>
      <c r="BA101">
        <v>4065.10958741985</v>
      </c>
      <c r="BB101">
        <v>140.329</v>
      </c>
      <c r="BC101">
        <v>0.563570281124498</v>
      </c>
      <c r="BD101">
        <v>26916.1375557654</v>
      </c>
      <c r="BE101">
        <v>28968.4212630308</v>
      </c>
      <c r="BG101" s="4">
        <v>42370</v>
      </c>
      <c r="BH101">
        <v>1366</v>
      </c>
      <c r="BI101">
        <v>12676.8751127055</v>
      </c>
      <c r="BJ101">
        <v>725.800666666668</v>
      </c>
      <c r="BK101">
        <v>0.531332845290385</v>
      </c>
      <c r="BL101">
        <v>16839.5561119516</v>
      </c>
      <c r="BM101">
        <v>17466.0560328853</v>
      </c>
      <c r="BN101" s="154">
        <v>77.929375</v>
      </c>
    </row>
    <row r="102" spans="1:66" ht="12.75">
      <c r="A102">
        <v>100</v>
      </c>
      <c r="B102" s="4">
        <v>42401</v>
      </c>
      <c r="C102" s="4">
        <v>42429</v>
      </c>
      <c r="D102" s="49">
        <v>3155</v>
      </c>
      <c r="E102" s="49">
        <v>27728.8211174358</v>
      </c>
      <c r="F102" s="49">
        <v>1871.14866666667</v>
      </c>
      <c r="G102" s="2">
        <v>0.593074062334918</v>
      </c>
      <c r="H102" s="49">
        <v>17976.1208426738</v>
      </c>
      <c r="I102" s="49">
        <v>14819.1437759101</v>
      </c>
      <c r="K102" s="4">
        <v>42401</v>
      </c>
      <c r="L102">
        <v>682</v>
      </c>
      <c r="M102">
        <v>5903.02897422531</v>
      </c>
      <c r="N102">
        <v>239.234</v>
      </c>
      <c r="O102">
        <v>0.350782991202346</v>
      </c>
      <c r="P102">
        <v>28252.1017105883</v>
      </c>
      <c r="Q102">
        <v>24674.7075007119</v>
      </c>
      <c r="S102" s="4">
        <v>42401</v>
      </c>
      <c r="T102">
        <v>1908</v>
      </c>
      <c r="U102">
        <v>17223.7713406365</v>
      </c>
      <c r="V102">
        <v>924.799333333333</v>
      </c>
      <c r="W102">
        <v>0.484695667365479</v>
      </c>
      <c r="X102">
        <v>17599.4721798104</v>
      </c>
      <c r="Y102">
        <v>18624.3336471226</v>
      </c>
      <c r="AA102" s="4">
        <v>42401</v>
      </c>
      <c r="AB102">
        <v>565</v>
      </c>
      <c r="AC102">
        <v>4602.02080257402</v>
      </c>
      <c r="AD102">
        <v>707.115333333333</v>
      </c>
      <c r="AE102">
        <v>1.25153156342183</v>
      </c>
      <c r="AF102">
        <v>6844.13269546231</v>
      </c>
      <c r="AG102">
        <v>6508.16151996046</v>
      </c>
      <c r="AI102" s="4">
        <v>42401</v>
      </c>
      <c r="AJ102">
        <v>57</v>
      </c>
      <c r="AK102">
        <v>766.843822086406</v>
      </c>
      <c r="AL102">
        <v>13.509</v>
      </c>
      <c r="AM102">
        <v>0.237</v>
      </c>
      <c r="AN102" s="49">
        <v>53097.4429155246</v>
      </c>
      <c r="AO102">
        <v>56765.402478822</v>
      </c>
      <c r="AQ102" s="4">
        <v>42401</v>
      </c>
      <c r="AR102">
        <v>625</v>
      </c>
      <c r="AS102">
        <v>5136.1851521389</v>
      </c>
      <c r="AT102">
        <v>225.725</v>
      </c>
      <c r="AU102">
        <v>0.36116</v>
      </c>
      <c r="AV102" s="101">
        <v>25986.2065926981</v>
      </c>
      <c r="AW102">
        <v>22754.1705709997</v>
      </c>
      <c r="AY102" s="4">
        <v>42401</v>
      </c>
      <c r="AZ102">
        <v>275</v>
      </c>
      <c r="BA102">
        <v>3492.51079777344</v>
      </c>
      <c r="BB102">
        <v>127.102</v>
      </c>
      <c r="BC102">
        <v>0.462189090909091</v>
      </c>
      <c r="BD102">
        <v>25764.4896388644</v>
      </c>
      <c r="BE102">
        <v>27478.0160640544</v>
      </c>
      <c r="BG102" s="4">
        <v>42401</v>
      </c>
      <c r="BH102">
        <v>1633</v>
      </c>
      <c r="BI102">
        <v>13731.2605428631</v>
      </c>
      <c r="BJ102">
        <v>797.697333333334</v>
      </c>
      <c r="BK102">
        <v>0.488485813431313</v>
      </c>
      <c r="BL102">
        <v>16224.4692396759</v>
      </c>
      <c r="BM102">
        <v>17213.6222212056</v>
      </c>
      <c r="BN102" s="153">
        <v>77.3242105263158</v>
      </c>
    </row>
    <row r="103" spans="1:66" ht="12.75">
      <c r="A103">
        <v>101</v>
      </c>
      <c r="B103" s="4">
        <v>42430</v>
      </c>
      <c r="C103" s="4">
        <v>42460</v>
      </c>
      <c r="D103" s="49">
        <v>3007</v>
      </c>
      <c r="E103" s="49">
        <v>25733.4471453586</v>
      </c>
      <c r="F103" s="49">
        <v>1703.54133333333</v>
      </c>
      <c r="G103" s="2">
        <v>0.566525218933599</v>
      </c>
      <c r="H103" s="49">
        <v>18380.1377529762</v>
      </c>
      <c r="I103" s="49">
        <v>15105.8542823882</v>
      </c>
      <c r="K103" s="4">
        <v>42430</v>
      </c>
      <c r="L103">
        <v>693</v>
      </c>
      <c r="M103">
        <v>5755.4179683719</v>
      </c>
      <c r="N103">
        <v>231.634</v>
      </c>
      <c r="O103">
        <v>0.334248196248196</v>
      </c>
      <c r="P103">
        <v>29452.5106943622</v>
      </c>
      <c r="Q103">
        <v>24847.034409335</v>
      </c>
      <c r="S103" s="4">
        <v>42430</v>
      </c>
      <c r="T103">
        <v>1797</v>
      </c>
      <c r="U103">
        <v>15940.8551462341</v>
      </c>
      <c r="V103">
        <v>848.556</v>
      </c>
      <c r="W103">
        <v>0.472207011686144</v>
      </c>
      <c r="X103">
        <v>17462.2410800323</v>
      </c>
      <c r="Y103">
        <v>18785.8610937098</v>
      </c>
      <c r="AA103" s="4">
        <v>42430</v>
      </c>
      <c r="AB103">
        <v>517</v>
      </c>
      <c r="AC103">
        <v>4037.17403075264</v>
      </c>
      <c r="AD103">
        <v>623.351333333333</v>
      </c>
      <c r="AE103">
        <v>1.20570857511283</v>
      </c>
      <c r="AF103">
        <v>6728.89185916514</v>
      </c>
      <c r="AG103">
        <v>6476.56275821871</v>
      </c>
      <c r="AI103" s="4">
        <v>42430</v>
      </c>
      <c r="AJ103">
        <v>62</v>
      </c>
      <c r="AK103">
        <v>582.03024085815</v>
      </c>
      <c r="AL103">
        <v>11.443</v>
      </c>
      <c r="AM103">
        <v>0.184564516129032</v>
      </c>
      <c r="AN103" s="49">
        <v>54466.4957090371</v>
      </c>
      <c r="AO103">
        <v>50863.4309934589</v>
      </c>
      <c r="AQ103" s="4">
        <v>42430</v>
      </c>
      <c r="AR103">
        <v>631</v>
      </c>
      <c r="AS103">
        <v>5173.38772751376</v>
      </c>
      <c r="AT103">
        <v>220.191</v>
      </c>
      <c r="AU103">
        <v>0.348955625990491</v>
      </c>
      <c r="AV103" s="101">
        <v>26994.7181889584</v>
      </c>
      <c r="AW103">
        <v>23495.0008288884</v>
      </c>
      <c r="AY103" s="4">
        <v>42430</v>
      </c>
      <c r="AZ103">
        <v>255</v>
      </c>
      <c r="BA103">
        <v>3550.23041615928</v>
      </c>
      <c r="BB103">
        <v>125.443</v>
      </c>
      <c r="BC103">
        <v>0.491933333333333</v>
      </c>
      <c r="BD103">
        <v>25708.997253042</v>
      </c>
      <c r="BE103">
        <v>28301.5426620798</v>
      </c>
      <c r="BG103" s="4">
        <v>42430</v>
      </c>
      <c r="BH103">
        <v>1542</v>
      </c>
      <c r="BI103">
        <v>12390.6247300748</v>
      </c>
      <c r="BJ103">
        <v>723.113000000001</v>
      </c>
      <c r="BK103">
        <v>0.468944876783398</v>
      </c>
      <c r="BL103">
        <v>16098.4778996708</v>
      </c>
      <c r="BM103">
        <v>17135.1154384927</v>
      </c>
      <c r="BN103" s="153">
        <v>70.41333333333333</v>
      </c>
    </row>
    <row r="104" spans="1:66" ht="12.75">
      <c r="A104">
        <v>102</v>
      </c>
      <c r="B104" s="4">
        <v>42461</v>
      </c>
      <c r="C104" s="4">
        <v>42490</v>
      </c>
      <c r="D104" s="49">
        <v>3232</v>
      </c>
      <c r="E104" s="49">
        <v>27750.0147094549</v>
      </c>
      <c r="F104" s="49">
        <v>1906.09433333333</v>
      </c>
      <c r="G104" s="2">
        <v>0.589756910066007</v>
      </c>
      <c r="H104" s="49">
        <v>17627.5072886717</v>
      </c>
      <c r="I104" s="49">
        <v>14558.5736362409</v>
      </c>
      <c r="K104" s="4">
        <v>42461</v>
      </c>
      <c r="L104">
        <v>701</v>
      </c>
      <c r="M104">
        <v>5609.09860350311</v>
      </c>
      <c r="N104">
        <v>232.793</v>
      </c>
      <c r="O104">
        <v>0.332087018544936</v>
      </c>
      <c r="P104">
        <v>28023.7273509243</v>
      </c>
      <c r="Q104">
        <v>24094.7906659698</v>
      </c>
      <c r="S104" s="4">
        <v>42461</v>
      </c>
      <c r="T104">
        <v>1949</v>
      </c>
      <c r="U104">
        <v>17615.9733291182</v>
      </c>
      <c r="V104">
        <v>964.527333333333</v>
      </c>
      <c r="W104">
        <v>0.494883187959637</v>
      </c>
      <c r="X104">
        <v>17190.7254338656</v>
      </c>
      <c r="Y104">
        <v>18263.8404535813</v>
      </c>
      <c r="AA104" s="4">
        <v>42461</v>
      </c>
      <c r="AB104">
        <v>582</v>
      </c>
      <c r="AC104">
        <v>4524.94277683348</v>
      </c>
      <c r="AD104">
        <v>708.774</v>
      </c>
      <c r="AE104">
        <v>1.21782474226804</v>
      </c>
      <c r="AF104">
        <v>6568.29349378892</v>
      </c>
      <c r="AG104">
        <v>6384.18279569154</v>
      </c>
      <c r="AI104" s="4">
        <v>42461</v>
      </c>
      <c r="AJ104">
        <v>63</v>
      </c>
      <c r="AK104">
        <v>671.858705730546</v>
      </c>
      <c r="AL104">
        <v>14.575</v>
      </c>
      <c r="AM104">
        <v>0.231349206349206</v>
      </c>
      <c r="AN104" s="49">
        <v>53841.1598471143</v>
      </c>
      <c r="AO104">
        <v>46096.6521942056</v>
      </c>
      <c r="AQ104" s="4">
        <v>42461</v>
      </c>
      <c r="AR104">
        <v>638</v>
      </c>
      <c r="AS104">
        <v>4937.23989777257</v>
      </c>
      <c r="AT104">
        <v>218.218</v>
      </c>
      <c r="AU104">
        <v>0.342034482758621</v>
      </c>
      <c r="AV104" s="101">
        <v>25474.3570574133</v>
      </c>
      <c r="AW104">
        <v>22625.2641751486</v>
      </c>
      <c r="AY104" s="4">
        <v>42461</v>
      </c>
      <c r="AZ104">
        <v>279</v>
      </c>
      <c r="BA104">
        <v>3994.29004433366</v>
      </c>
      <c r="BB104">
        <v>151.015</v>
      </c>
      <c r="BC104">
        <v>0.541272401433692</v>
      </c>
      <c r="BD104">
        <v>24921.9649456749</v>
      </c>
      <c r="BE104">
        <v>26449.6245030869</v>
      </c>
      <c r="BG104" s="4">
        <v>42461</v>
      </c>
      <c r="BH104">
        <v>1670</v>
      </c>
      <c r="BI104">
        <v>13621.6832847846</v>
      </c>
      <c r="BJ104">
        <v>813.512333333334</v>
      </c>
      <c r="BK104">
        <v>0.487133133732535</v>
      </c>
      <c r="BL104">
        <v>15899.0991920723</v>
      </c>
      <c r="BM104">
        <v>16744.2861363519</v>
      </c>
      <c r="BN104" s="153">
        <v>66.67772727272728</v>
      </c>
    </row>
    <row r="105" spans="1:66" ht="12.75">
      <c r="A105">
        <v>103</v>
      </c>
      <c r="B105" s="4">
        <v>42491</v>
      </c>
      <c r="C105" s="4">
        <v>42521</v>
      </c>
      <c r="D105" s="49">
        <v>2762</v>
      </c>
      <c r="E105" s="49">
        <v>21213.1935595134</v>
      </c>
      <c r="F105" s="49">
        <v>1486.98233333333</v>
      </c>
      <c r="G105" s="2">
        <v>0.538371590634806</v>
      </c>
      <c r="H105" s="49">
        <v>18145.6448466237</v>
      </c>
      <c r="I105" s="49">
        <v>14265.9351654571</v>
      </c>
      <c r="K105" s="4">
        <v>42491</v>
      </c>
      <c r="L105">
        <v>630</v>
      </c>
      <c r="M105">
        <v>4700.23493188874</v>
      </c>
      <c r="N105">
        <v>195.269</v>
      </c>
      <c r="O105">
        <v>0.309950793650794</v>
      </c>
      <c r="P105">
        <v>30417.3990903884</v>
      </c>
      <c r="Q105">
        <v>24070.5638472504</v>
      </c>
      <c r="S105" s="4">
        <v>42491</v>
      </c>
      <c r="T105">
        <v>1646</v>
      </c>
      <c r="U105">
        <v>13227.0048080385</v>
      </c>
      <c r="V105">
        <v>788.527333333333</v>
      </c>
      <c r="W105">
        <v>0.479056703118671</v>
      </c>
      <c r="X105">
        <v>16804.1840115389</v>
      </c>
      <c r="Y105">
        <v>16774.3136463312</v>
      </c>
      <c r="AA105" s="4">
        <v>42491</v>
      </c>
      <c r="AB105">
        <v>486</v>
      </c>
      <c r="AC105">
        <v>3285.95381958618</v>
      </c>
      <c r="AD105">
        <v>503.186</v>
      </c>
      <c r="AE105">
        <v>1.0353621399177</v>
      </c>
      <c r="AF105">
        <v>6781.11678279235</v>
      </c>
      <c r="AG105">
        <v>6530.29658930531</v>
      </c>
      <c r="AI105" s="4">
        <v>42491</v>
      </c>
      <c r="AJ105">
        <v>59</v>
      </c>
      <c r="AK105">
        <v>676.945067423823</v>
      </c>
      <c r="AL105">
        <v>14.488</v>
      </c>
      <c r="AM105">
        <v>0.245559322033898</v>
      </c>
      <c r="AN105" s="49">
        <v>53698.7990404898</v>
      </c>
      <c r="AO105">
        <v>46724.5352998221</v>
      </c>
      <c r="AQ105" s="4">
        <v>42491</v>
      </c>
      <c r="AR105">
        <v>571</v>
      </c>
      <c r="AS105">
        <v>4023.28986446491</v>
      </c>
      <c r="AT105">
        <v>180.781</v>
      </c>
      <c r="AU105">
        <v>0.316604203152364</v>
      </c>
      <c r="AV105" s="101">
        <v>28011.7903389769</v>
      </c>
      <c r="AW105">
        <v>22255.048176882</v>
      </c>
      <c r="AY105" s="4">
        <v>42491</v>
      </c>
      <c r="AZ105">
        <v>225</v>
      </c>
      <c r="BA105">
        <v>2528.29686753846</v>
      </c>
      <c r="BB105">
        <v>107.63</v>
      </c>
      <c r="BC105">
        <v>0.478355555555556</v>
      </c>
      <c r="BD105">
        <v>24143.632187768</v>
      </c>
      <c r="BE105">
        <v>23490.6333507243</v>
      </c>
      <c r="BG105" s="4">
        <v>42491</v>
      </c>
      <c r="BH105">
        <v>1421</v>
      </c>
      <c r="BI105">
        <v>10698.7079405</v>
      </c>
      <c r="BJ105">
        <v>680.897333333334</v>
      </c>
      <c r="BK105">
        <v>0.479167722261318</v>
      </c>
      <c r="BL105">
        <v>15642.0616754012</v>
      </c>
      <c r="BM105">
        <v>15712.6594814588</v>
      </c>
      <c r="BN105" s="153">
        <v>65.83444444444443</v>
      </c>
    </row>
    <row r="106" spans="1:66" ht="12.75">
      <c r="A106">
        <v>104</v>
      </c>
      <c r="B106" s="4">
        <v>42522</v>
      </c>
      <c r="C106" s="4">
        <v>42551</v>
      </c>
      <c r="D106" s="49">
        <v>2873</v>
      </c>
      <c r="E106" s="49">
        <v>23254.2403476219</v>
      </c>
      <c r="F106" s="49">
        <v>1584.651</v>
      </c>
      <c r="G106" s="2">
        <v>0.551566655064393</v>
      </c>
      <c r="H106" s="49">
        <v>17333.3511195114</v>
      </c>
      <c r="I106" s="49">
        <v>14674.6762205823</v>
      </c>
      <c r="K106" s="4">
        <v>42522</v>
      </c>
      <c r="L106">
        <v>602</v>
      </c>
      <c r="M106">
        <v>4118.84379445271</v>
      </c>
      <c r="N106">
        <v>179.491</v>
      </c>
      <c r="O106">
        <v>0.29815780730897</v>
      </c>
      <c r="P106">
        <v>27396.0311514899</v>
      </c>
      <c r="Q106">
        <v>22947.3555468113</v>
      </c>
      <c r="S106" s="4">
        <v>42522</v>
      </c>
      <c r="T106">
        <v>1777</v>
      </c>
      <c r="U106">
        <v>15779.5549272385</v>
      </c>
      <c r="V106">
        <v>876.024666666667</v>
      </c>
      <c r="W106">
        <v>0.49297955355468</v>
      </c>
      <c r="X106">
        <v>16856.7191764542</v>
      </c>
      <c r="Y106">
        <v>18012.6833497518</v>
      </c>
      <c r="AA106" s="4">
        <v>42522</v>
      </c>
      <c r="AB106">
        <v>494</v>
      </c>
      <c r="AC106">
        <v>3355.84162593071</v>
      </c>
      <c r="AD106">
        <v>529.135333333333</v>
      </c>
      <c r="AE106">
        <v>1.07112415654521</v>
      </c>
      <c r="AF106">
        <v>6785.25715910986</v>
      </c>
      <c r="AG106">
        <v>6342.12348812599</v>
      </c>
      <c r="AI106" s="4">
        <v>42522</v>
      </c>
      <c r="AJ106">
        <v>55</v>
      </c>
      <c r="AK106">
        <v>576.864847421195</v>
      </c>
      <c r="AL106">
        <v>14.612</v>
      </c>
      <c r="AM106">
        <v>0.265672727272727</v>
      </c>
      <c r="AN106" s="49">
        <v>47553.58933972</v>
      </c>
      <c r="AO106">
        <v>39478.8425555157</v>
      </c>
      <c r="AQ106" s="4">
        <v>42522</v>
      </c>
      <c r="AR106">
        <v>547</v>
      </c>
      <c r="AS106">
        <v>3541.97894703151</v>
      </c>
      <c r="AT106">
        <v>164.879</v>
      </c>
      <c r="AU106">
        <v>0.301424131627057</v>
      </c>
      <c r="AV106" s="101">
        <v>25369.2199991084</v>
      </c>
      <c r="AW106">
        <v>21482.2927542714</v>
      </c>
      <c r="AY106" s="4">
        <v>42522</v>
      </c>
      <c r="AZ106">
        <v>275</v>
      </c>
      <c r="BA106">
        <v>3613.03280315131</v>
      </c>
      <c r="BB106">
        <v>135.788</v>
      </c>
      <c r="BC106">
        <v>0.493774545454545</v>
      </c>
      <c r="BD106">
        <v>24988.424790716</v>
      </c>
      <c r="BE106">
        <v>26607.8946825294</v>
      </c>
      <c r="BG106" s="4">
        <v>42522</v>
      </c>
      <c r="BH106">
        <v>1502</v>
      </c>
      <c r="BI106">
        <v>12166.5221240872</v>
      </c>
      <c r="BJ106">
        <v>740.236666666667</v>
      </c>
      <c r="BK106">
        <v>0.492833999112295</v>
      </c>
      <c r="BL106">
        <v>15367.8915839628</v>
      </c>
      <c r="BM106">
        <v>16435.9895584122</v>
      </c>
      <c r="BN106" s="153">
        <v>65.21333333333332</v>
      </c>
    </row>
    <row r="107" spans="1:66" ht="12.75">
      <c r="A107">
        <v>105</v>
      </c>
      <c r="B107" s="4">
        <v>42552</v>
      </c>
      <c r="C107" s="4">
        <v>42582</v>
      </c>
      <c r="D107" s="49">
        <v>2654</v>
      </c>
      <c r="E107" s="49">
        <v>23300.5737362975</v>
      </c>
      <c r="F107" s="49">
        <v>1622.456</v>
      </c>
      <c r="G107" s="2">
        <v>0.611324792765637</v>
      </c>
      <c r="H107" s="49">
        <v>17813.869138079</v>
      </c>
      <c r="I107" s="49">
        <v>14361.2977709704</v>
      </c>
      <c r="K107" s="4">
        <v>42552</v>
      </c>
      <c r="L107">
        <v>578</v>
      </c>
      <c r="M107">
        <v>4628.4534102927</v>
      </c>
      <c r="N107">
        <v>183.662</v>
      </c>
      <c r="O107">
        <v>0.317754325259516</v>
      </c>
      <c r="P107">
        <v>30515.9325737635</v>
      </c>
      <c r="Q107">
        <v>25200.9311141809</v>
      </c>
      <c r="S107" s="4">
        <v>42552</v>
      </c>
      <c r="T107">
        <v>1588</v>
      </c>
      <c r="U107">
        <v>14981.3337241536</v>
      </c>
      <c r="V107">
        <v>840.521</v>
      </c>
      <c r="W107">
        <v>0.529295340050378</v>
      </c>
      <c r="X107">
        <v>16672.4387114894</v>
      </c>
      <c r="Y107">
        <v>17823.8660594484</v>
      </c>
      <c r="AA107" s="4">
        <v>42552</v>
      </c>
      <c r="AB107">
        <v>488</v>
      </c>
      <c r="AC107">
        <v>3690.78660185119</v>
      </c>
      <c r="AD107">
        <v>598.273</v>
      </c>
      <c r="AE107">
        <v>1.22596926229508</v>
      </c>
      <c r="AF107">
        <v>6483.53891594479</v>
      </c>
      <c r="AG107">
        <v>6169.06763609788</v>
      </c>
      <c r="AI107" s="4">
        <v>42552</v>
      </c>
      <c r="AJ107">
        <v>55</v>
      </c>
      <c r="AK107">
        <v>655.380489528479</v>
      </c>
      <c r="AL107">
        <v>13.694</v>
      </c>
      <c r="AM107">
        <v>0.248981818181818</v>
      </c>
      <c r="AN107" s="49">
        <v>56200.9080556163</v>
      </c>
      <c r="AO107">
        <v>47858.9520613757</v>
      </c>
      <c r="AQ107" s="4">
        <v>42552</v>
      </c>
      <c r="AR107">
        <v>523</v>
      </c>
      <c r="AS107">
        <v>3973.07292076422</v>
      </c>
      <c r="AT107">
        <v>169.968</v>
      </c>
      <c r="AU107">
        <v>0.324986615678776</v>
      </c>
      <c r="AV107" s="101">
        <v>27814.8357257675</v>
      </c>
      <c r="AW107">
        <v>23375.417259509</v>
      </c>
      <c r="AY107" s="4">
        <v>42552</v>
      </c>
      <c r="AZ107">
        <v>218</v>
      </c>
      <c r="BA107">
        <v>3316.16160196623</v>
      </c>
      <c r="BB107">
        <v>127.371</v>
      </c>
      <c r="BC107">
        <v>0.584270642201835</v>
      </c>
      <c r="BD107">
        <v>25474.4297655358</v>
      </c>
      <c r="BE107">
        <v>26035.4523554516</v>
      </c>
      <c r="BG107" s="4">
        <v>42552</v>
      </c>
      <c r="BH107">
        <v>1370</v>
      </c>
      <c r="BI107">
        <v>11665.1721221874</v>
      </c>
      <c r="BJ107">
        <v>713.150000000001</v>
      </c>
      <c r="BK107">
        <v>0.520547445255474</v>
      </c>
      <c r="BL107">
        <v>15271.8299160281</v>
      </c>
      <c r="BM107">
        <v>16357.2489969675</v>
      </c>
      <c r="BN107" s="153">
        <v>64.33272727272728</v>
      </c>
    </row>
    <row r="108" spans="1:66" ht="12.75">
      <c r="A108">
        <v>106</v>
      </c>
      <c r="B108" s="4">
        <v>42583</v>
      </c>
      <c r="C108" s="4">
        <v>42613</v>
      </c>
      <c r="D108" s="49">
        <v>2025</v>
      </c>
      <c r="E108" s="49">
        <v>17770.1239189972</v>
      </c>
      <c r="F108" s="49">
        <v>1219.535</v>
      </c>
      <c r="G108" s="2">
        <v>0.60223950617284</v>
      </c>
      <c r="H108" s="49">
        <v>17363.9757655778</v>
      </c>
      <c r="I108" s="49">
        <v>14571.229131593</v>
      </c>
      <c r="K108" s="4">
        <v>42583</v>
      </c>
      <c r="L108">
        <v>410</v>
      </c>
      <c r="M108">
        <v>3493.17408344004</v>
      </c>
      <c r="N108">
        <v>145.274</v>
      </c>
      <c r="O108">
        <v>0.354326829268293</v>
      </c>
      <c r="P108">
        <v>29529.3370720188</v>
      </c>
      <c r="Q108">
        <v>24045.4181989898</v>
      </c>
      <c r="S108" s="4">
        <v>42583</v>
      </c>
      <c r="T108">
        <v>1239</v>
      </c>
      <c r="U108">
        <v>11650.4820104204</v>
      </c>
      <c r="V108">
        <v>644.992666666667</v>
      </c>
      <c r="W108">
        <v>0.520575195049771</v>
      </c>
      <c r="X108">
        <v>16622.7230657617</v>
      </c>
      <c r="Y108">
        <v>18062.9681739333</v>
      </c>
      <c r="AA108" s="4">
        <v>42583</v>
      </c>
      <c r="AB108">
        <v>376</v>
      </c>
      <c r="AC108">
        <v>2626.46782513681</v>
      </c>
      <c r="AD108">
        <v>429.268333333333</v>
      </c>
      <c r="AE108">
        <v>1.14167109929078</v>
      </c>
      <c r="AF108">
        <v>6541.1405512991</v>
      </c>
      <c r="AG108">
        <v>6118.47560415624</v>
      </c>
      <c r="AI108" s="4">
        <v>42583</v>
      </c>
      <c r="AJ108">
        <v>43</v>
      </c>
      <c r="AK108">
        <v>403.030330770594</v>
      </c>
      <c r="AL108">
        <v>8.151</v>
      </c>
      <c r="AM108">
        <v>0.189558139534884</v>
      </c>
      <c r="AN108" s="49">
        <v>53417.2585727791</v>
      </c>
      <c r="AO108">
        <v>49445.5073942576</v>
      </c>
      <c r="AQ108" s="4">
        <v>42583</v>
      </c>
      <c r="AR108">
        <v>367</v>
      </c>
      <c r="AS108">
        <v>3090.14375266945</v>
      </c>
      <c r="AT108">
        <v>137.123</v>
      </c>
      <c r="AU108">
        <v>0.373632152588556</v>
      </c>
      <c r="AV108" s="101">
        <v>26730.4797844638</v>
      </c>
      <c r="AW108">
        <v>22535.5611580074</v>
      </c>
      <c r="AY108" s="4">
        <v>42583</v>
      </c>
      <c r="AZ108">
        <v>169</v>
      </c>
      <c r="BA108">
        <v>2511.05831782321</v>
      </c>
      <c r="BB108">
        <v>97.505</v>
      </c>
      <c r="BC108">
        <v>0.576952662721893</v>
      </c>
      <c r="BD108">
        <v>25140.5919426414</v>
      </c>
      <c r="BE108">
        <v>25753.1236123605</v>
      </c>
      <c r="BG108" s="4">
        <v>42583</v>
      </c>
      <c r="BH108">
        <v>1070</v>
      </c>
      <c r="BI108">
        <v>9139.42369259719</v>
      </c>
      <c r="BJ108">
        <v>547.487666666667</v>
      </c>
      <c r="BK108">
        <v>0.511670716510903</v>
      </c>
      <c r="BL108">
        <v>15277.3774207218</v>
      </c>
      <c r="BM108">
        <v>16693.3873565441</v>
      </c>
      <c r="BN108" s="153">
        <v>64.9309090909091</v>
      </c>
    </row>
    <row r="109" spans="1:66" ht="12.75">
      <c r="A109">
        <v>107</v>
      </c>
      <c r="B109" s="4">
        <v>42614</v>
      </c>
      <c r="C109" s="4">
        <v>42643</v>
      </c>
      <c r="D109" s="49">
        <v>2731</v>
      </c>
      <c r="E109" s="49">
        <v>23002.3563578697</v>
      </c>
      <c r="F109" s="49">
        <v>1593.85066666667</v>
      </c>
      <c r="G109" s="2">
        <v>0.583614304894422</v>
      </c>
      <c r="H109" s="49">
        <v>18406.8194960079</v>
      </c>
      <c r="I109" s="49">
        <v>14431.939477728</v>
      </c>
      <c r="K109" s="4">
        <v>42614</v>
      </c>
      <c r="L109">
        <v>566</v>
      </c>
      <c r="M109">
        <v>4529.8752160707</v>
      </c>
      <c r="N109">
        <v>176.698</v>
      </c>
      <c r="O109">
        <v>0.312187279151944</v>
      </c>
      <c r="P109">
        <v>33523.231835615</v>
      </c>
      <c r="Q109">
        <v>25636.2563021127</v>
      </c>
      <c r="S109" s="4">
        <v>42614</v>
      </c>
      <c r="T109">
        <v>1644</v>
      </c>
      <c r="U109">
        <v>14958.4784244229</v>
      </c>
      <c r="V109">
        <v>848.457333333333</v>
      </c>
      <c r="W109">
        <v>0.516093268450933</v>
      </c>
      <c r="X109">
        <v>16991.8674786002</v>
      </c>
      <c r="Y109">
        <v>17630.2070083542</v>
      </c>
      <c r="AA109" s="4">
        <v>42614</v>
      </c>
      <c r="AB109">
        <v>521</v>
      </c>
      <c r="AC109">
        <v>3514.00271737619</v>
      </c>
      <c r="AD109">
        <v>568.695333333333</v>
      </c>
      <c r="AE109">
        <v>1.09154574536148</v>
      </c>
      <c r="AF109">
        <v>6449.60593055847</v>
      </c>
      <c r="AG109">
        <v>6179.0602303334</v>
      </c>
      <c r="AI109" s="4">
        <v>42614</v>
      </c>
      <c r="AJ109">
        <v>64</v>
      </c>
      <c r="AK109">
        <v>686.298949578487</v>
      </c>
      <c r="AL109">
        <v>11.719</v>
      </c>
      <c r="AM109">
        <v>0.183109375</v>
      </c>
      <c r="AN109" s="49">
        <v>65424.28147035</v>
      </c>
      <c r="AO109">
        <v>58562.9276882402</v>
      </c>
      <c r="AQ109" s="4">
        <v>42614</v>
      </c>
      <c r="AR109">
        <v>502</v>
      </c>
      <c r="AS109">
        <v>3843.57626649221</v>
      </c>
      <c r="AT109">
        <v>164.979</v>
      </c>
      <c r="AU109">
        <v>0.328643426294821</v>
      </c>
      <c r="AV109" s="101">
        <v>29456.1657467245</v>
      </c>
      <c r="AW109">
        <v>23297.3667345069</v>
      </c>
      <c r="AY109" s="4">
        <v>42614</v>
      </c>
      <c r="AZ109">
        <v>246</v>
      </c>
      <c r="BA109">
        <v>2878.15165607789</v>
      </c>
      <c r="BB109">
        <v>115.834</v>
      </c>
      <c r="BC109">
        <v>0.470869918699187</v>
      </c>
      <c r="BD109">
        <v>25364.9685143329</v>
      </c>
      <c r="BE109">
        <v>24847.2094210499</v>
      </c>
      <c r="BG109" s="4">
        <v>42614</v>
      </c>
      <c r="BH109">
        <v>1398</v>
      </c>
      <c r="BI109">
        <v>12080.326768345</v>
      </c>
      <c r="BJ109">
        <v>732.623333333336</v>
      </c>
      <c r="BK109">
        <v>0.524051025274201</v>
      </c>
      <c r="BL109">
        <v>15518.4891847588</v>
      </c>
      <c r="BM109">
        <v>16489.1373489037</v>
      </c>
      <c r="BN109" s="153">
        <v>64.55363636363637</v>
      </c>
    </row>
    <row r="110" spans="1:66" ht="12.75">
      <c r="A110">
        <v>108</v>
      </c>
      <c r="B110" s="4">
        <v>42644</v>
      </c>
      <c r="C110" s="4">
        <v>42674</v>
      </c>
      <c r="D110" s="49">
        <v>2752</v>
      </c>
      <c r="E110" s="49">
        <v>21645.8864492513</v>
      </c>
      <c r="F110" s="49">
        <v>1577.823</v>
      </c>
      <c r="G110" s="2">
        <v>0.573336845930233</v>
      </c>
      <c r="H110" s="49">
        <v>17224.2198131214</v>
      </c>
      <c r="I110" s="49">
        <v>13718.8305971273</v>
      </c>
      <c r="K110" s="4">
        <v>42644</v>
      </c>
      <c r="L110">
        <v>568</v>
      </c>
      <c r="M110">
        <v>4302.06172266537</v>
      </c>
      <c r="N110">
        <v>182.832</v>
      </c>
      <c r="O110">
        <v>0.321887323943662</v>
      </c>
      <c r="P110">
        <v>30761.7109665731</v>
      </c>
      <c r="Q110">
        <v>23530.1354394492</v>
      </c>
      <c r="S110" s="4">
        <v>42644</v>
      </c>
      <c r="T110">
        <v>1606</v>
      </c>
      <c r="U110">
        <v>13834.0428497711</v>
      </c>
      <c r="V110">
        <v>809.413</v>
      </c>
      <c r="W110">
        <v>0.503993150684931</v>
      </c>
      <c r="X110">
        <v>16398.8093021243</v>
      </c>
      <c r="Y110">
        <v>17091.4512736652</v>
      </c>
      <c r="AA110" s="4">
        <v>42644</v>
      </c>
      <c r="AB110">
        <v>578</v>
      </c>
      <c r="AC110">
        <v>3509.78187681474</v>
      </c>
      <c r="AD110">
        <v>585.578</v>
      </c>
      <c r="AE110">
        <v>1.0131107266436</v>
      </c>
      <c r="AF110">
        <v>6214.38297142726</v>
      </c>
      <c r="AG110">
        <v>5993.70515424886</v>
      </c>
      <c r="AI110" s="4">
        <v>42644</v>
      </c>
      <c r="AJ110">
        <v>50</v>
      </c>
      <c r="AK110">
        <v>523.340431272924</v>
      </c>
      <c r="AL110">
        <v>9.341</v>
      </c>
      <c r="AM110">
        <v>0.18682</v>
      </c>
      <c r="AN110" s="49">
        <v>63747.411267288</v>
      </c>
      <c r="AO110">
        <v>56026.1675701664</v>
      </c>
      <c r="AQ110" s="4">
        <v>42644</v>
      </c>
      <c r="AR110">
        <v>518</v>
      </c>
      <c r="AS110">
        <v>3778.72129139245</v>
      </c>
      <c r="AT110">
        <v>173.491</v>
      </c>
      <c r="AU110">
        <v>0.33492471042471</v>
      </c>
      <c r="AV110" s="101">
        <v>27577.7630610987</v>
      </c>
      <c r="AW110">
        <v>21780.5032617971</v>
      </c>
      <c r="AY110" s="4">
        <v>42644</v>
      </c>
      <c r="AZ110">
        <v>225</v>
      </c>
      <c r="BA110">
        <v>2533.79178838022</v>
      </c>
      <c r="BB110">
        <v>102.855</v>
      </c>
      <c r="BC110">
        <v>0.457133333333333</v>
      </c>
      <c r="BD110">
        <v>24562.0790196707</v>
      </c>
      <c r="BE110">
        <v>24634.6000523088</v>
      </c>
      <c r="BG110" s="4">
        <v>42644</v>
      </c>
      <c r="BH110">
        <v>1381</v>
      </c>
      <c r="BI110">
        <v>11300.251061391</v>
      </c>
      <c r="BJ110">
        <v>706.558000000002</v>
      </c>
      <c r="BK110">
        <v>0.511627805937726</v>
      </c>
      <c r="BL110">
        <v>15068.8051844936</v>
      </c>
      <c r="BM110">
        <v>15993.3806727699</v>
      </c>
      <c r="BN110" s="153">
        <v>62.61428571428572</v>
      </c>
    </row>
    <row r="111" spans="1:66" ht="12.75">
      <c r="A111">
        <v>109</v>
      </c>
      <c r="B111" s="4">
        <v>42675</v>
      </c>
      <c r="C111" s="4">
        <v>42704</v>
      </c>
      <c r="D111" s="49">
        <v>2711</v>
      </c>
      <c r="E111" s="49">
        <v>24452.6068648006</v>
      </c>
      <c r="F111" s="49">
        <v>1789.87666666667</v>
      </c>
      <c r="G111" s="2">
        <v>0.660227468338866</v>
      </c>
      <c r="H111" s="49">
        <v>17107.7074038468</v>
      </c>
      <c r="I111" s="49">
        <v>13661.615529264</v>
      </c>
      <c r="K111" s="4">
        <v>42675</v>
      </c>
      <c r="L111">
        <v>529</v>
      </c>
      <c r="M111">
        <v>4099.67744464561</v>
      </c>
      <c r="N111">
        <v>168.442</v>
      </c>
      <c r="O111">
        <v>0.318415879017013</v>
      </c>
      <c r="P111">
        <v>29442.6964420717</v>
      </c>
      <c r="Q111">
        <v>24338.8076883771</v>
      </c>
      <c r="S111" s="4">
        <v>42675</v>
      </c>
      <c r="T111">
        <v>1634</v>
      </c>
      <c r="U111">
        <v>15617.1493085971</v>
      </c>
      <c r="V111">
        <v>889.902</v>
      </c>
      <c r="W111">
        <v>0.544615667074663</v>
      </c>
      <c r="X111">
        <v>16668.3375132524</v>
      </c>
      <c r="Y111">
        <v>17549.2911675635</v>
      </c>
      <c r="AA111" s="4">
        <v>42675</v>
      </c>
      <c r="AB111">
        <v>548</v>
      </c>
      <c r="AC111">
        <v>4735.7801115579</v>
      </c>
      <c r="AD111">
        <v>731.532666666667</v>
      </c>
      <c r="AE111">
        <v>1.33491362530414</v>
      </c>
      <c r="AF111">
        <v>6510.48331627408</v>
      </c>
      <c r="AG111">
        <v>6473.77803801593</v>
      </c>
      <c r="AI111" s="4">
        <v>42675</v>
      </c>
      <c r="AJ111">
        <v>45</v>
      </c>
      <c r="AK111">
        <v>610.200901480688</v>
      </c>
      <c r="AL111">
        <v>13.485</v>
      </c>
      <c r="AM111">
        <v>0.299666666666667</v>
      </c>
      <c r="AN111" s="49">
        <v>56526.7499519978</v>
      </c>
      <c r="AO111">
        <v>45250.3449373888</v>
      </c>
      <c r="AQ111" s="4">
        <v>42675</v>
      </c>
      <c r="AR111">
        <v>484</v>
      </c>
      <c r="AS111">
        <v>3489.47654316492</v>
      </c>
      <c r="AT111">
        <v>154.957</v>
      </c>
      <c r="AU111">
        <v>0.320159090909091</v>
      </c>
      <c r="AV111" s="101">
        <v>26924.5509711075</v>
      </c>
      <c r="AW111">
        <v>22518.9990975879</v>
      </c>
      <c r="AY111" s="4">
        <v>42675</v>
      </c>
      <c r="AZ111">
        <v>231</v>
      </c>
      <c r="BA111">
        <v>2376.832002263</v>
      </c>
      <c r="BB111">
        <v>95.868</v>
      </c>
      <c r="BC111">
        <v>0.415012987012987</v>
      </c>
      <c r="BD111">
        <v>24555.71100791</v>
      </c>
      <c r="BE111">
        <v>24792.7567307444</v>
      </c>
      <c r="BG111" s="4">
        <v>42675</v>
      </c>
      <c r="BH111">
        <v>1403</v>
      </c>
      <c r="BI111">
        <v>13240.3173063341</v>
      </c>
      <c r="BJ111">
        <v>794.034000000002</v>
      </c>
      <c r="BK111">
        <v>0.565954383464006</v>
      </c>
      <c r="BL111">
        <v>15369.7036734336</v>
      </c>
      <c r="BM111">
        <v>16674.7485703812</v>
      </c>
      <c r="BN111" s="153">
        <v>64.30761904761906</v>
      </c>
    </row>
    <row r="112" spans="1:66" ht="12.75">
      <c r="A112">
        <v>110</v>
      </c>
      <c r="B112" s="4">
        <v>42705</v>
      </c>
      <c r="C112" s="4">
        <v>42735</v>
      </c>
      <c r="D112" s="49">
        <v>2748</v>
      </c>
      <c r="E112" s="49">
        <v>22244.7853084851</v>
      </c>
      <c r="F112" s="49">
        <v>1572.147</v>
      </c>
      <c r="G112" s="2">
        <v>0.572105895196507</v>
      </c>
      <c r="H112" s="49">
        <v>18098.5326126157</v>
      </c>
      <c r="I112" s="49">
        <v>14149.3036646605</v>
      </c>
      <c r="K112" s="4">
        <v>42705</v>
      </c>
      <c r="L112">
        <v>592</v>
      </c>
      <c r="M112">
        <v>5042.58040039293</v>
      </c>
      <c r="N112">
        <v>212.14</v>
      </c>
      <c r="O112">
        <v>0.358344594594595</v>
      </c>
      <c r="P112">
        <v>32255.5404310811</v>
      </c>
      <c r="Q112">
        <v>23770.0593965915</v>
      </c>
      <c r="S112" s="4">
        <v>42705</v>
      </c>
      <c r="T112">
        <v>1633</v>
      </c>
      <c r="U112">
        <v>13640.4261041124</v>
      </c>
      <c r="V112">
        <v>791.191</v>
      </c>
      <c r="W112">
        <v>0.484501530924679</v>
      </c>
      <c r="X112">
        <v>16704.8423762094</v>
      </c>
      <c r="Y112">
        <v>17240.3706615879</v>
      </c>
      <c r="AA112" s="4">
        <v>42705</v>
      </c>
      <c r="AB112">
        <v>523</v>
      </c>
      <c r="AC112">
        <v>3561.77880397974</v>
      </c>
      <c r="AD112">
        <v>568.816</v>
      </c>
      <c r="AE112">
        <v>1.08760229445507</v>
      </c>
      <c r="AF112">
        <v>6425.39212986233</v>
      </c>
      <c r="AG112">
        <v>6261.74158951179</v>
      </c>
      <c r="AI112" s="4">
        <v>42705</v>
      </c>
      <c r="AJ112">
        <v>62</v>
      </c>
      <c r="AK112">
        <v>835.873078</v>
      </c>
      <c r="AL112">
        <v>14.782</v>
      </c>
      <c r="AM112">
        <v>0.23841935483871</v>
      </c>
      <c r="AN112" s="49">
        <v>63771.4193548387</v>
      </c>
      <c r="AO112">
        <v>56546.6836693276</v>
      </c>
      <c r="AQ112" s="4">
        <v>42705</v>
      </c>
      <c r="AR112">
        <v>530</v>
      </c>
      <c r="AS112">
        <v>4206.70732239293</v>
      </c>
      <c r="AT112">
        <v>197.358</v>
      </c>
      <c r="AU112">
        <v>0.37237358490566</v>
      </c>
      <c r="AV112" s="101">
        <v>28568.7772362264</v>
      </c>
      <c r="AW112">
        <v>21315.1092045568</v>
      </c>
      <c r="AY112" s="4">
        <v>42705</v>
      </c>
      <c r="AZ112">
        <v>240</v>
      </c>
      <c r="BA112">
        <v>2528.30742075394</v>
      </c>
      <c r="BB112">
        <v>102.597</v>
      </c>
      <c r="BC112">
        <v>0.4274875</v>
      </c>
      <c r="BD112">
        <v>25568.7201430833</v>
      </c>
      <c r="BE112">
        <v>24643.0930802454</v>
      </c>
      <c r="BG112" s="4">
        <v>42705</v>
      </c>
      <c r="BH112">
        <v>1393</v>
      </c>
      <c r="BI112">
        <v>11112.1186833584</v>
      </c>
      <c r="BJ112">
        <v>688.594000000001</v>
      </c>
      <c r="BK112">
        <v>0.49432447954056</v>
      </c>
      <c r="BL112">
        <v>15177.68468486</v>
      </c>
      <c r="BM112">
        <v>16137.4027124233</v>
      </c>
      <c r="BN112" s="153">
        <v>62.086521739130426</v>
      </c>
    </row>
    <row r="113" spans="1:66" ht="12.75">
      <c r="A113">
        <v>111</v>
      </c>
      <c r="B113" s="4">
        <v>42736</v>
      </c>
      <c r="C113" s="4">
        <v>42766</v>
      </c>
      <c r="D113" s="49">
        <v>2538</v>
      </c>
      <c r="E113" s="49">
        <v>21358.4425096667</v>
      </c>
      <c r="F113" s="49">
        <v>1471.845</v>
      </c>
      <c r="G113" s="2">
        <v>0.5799231678487</v>
      </c>
      <c r="H113" s="49">
        <v>18326.5594956659</v>
      </c>
      <c r="I113" s="49">
        <v>14511.3395158231</v>
      </c>
      <c r="K113" s="4">
        <v>42736</v>
      </c>
      <c r="L113">
        <v>550</v>
      </c>
      <c r="M113">
        <v>4728.244025</v>
      </c>
      <c r="N113">
        <v>190.357</v>
      </c>
      <c r="O113">
        <v>0.346103636363636</v>
      </c>
      <c r="P113">
        <v>31574.8727272727</v>
      </c>
      <c r="Q113">
        <v>24838.8240253839</v>
      </c>
      <c r="S113" s="4">
        <v>42736</v>
      </c>
      <c r="T113">
        <v>1521</v>
      </c>
      <c r="U113">
        <v>13130.5516936667</v>
      </c>
      <c r="V113">
        <v>729.996</v>
      </c>
      <c r="W113">
        <v>0.479944773175542</v>
      </c>
      <c r="X113">
        <v>17164.4418145957</v>
      </c>
      <c r="Y113">
        <v>17987.155674369</v>
      </c>
      <c r="AA113" s="4">
        <v>42736</v>
      </c>
      <c r="AB113">
        <v>467</v>
      </c>
      <c r="AC113">
        <v>3499.646791</v>
      </c>
      <c r="AD113">
        <v>551.492</v>
      </c>
      <c r="AE113">
        <v>1.18092505353319</v>
      </c>
      <c r="AF113">
        <v>6508.59100642398</v>
      </c>
      <c r="AG113">
        <v>6345.77979553647</v>
      </c>
      <c r="AI113" s="4">
        <v>42736</v>
      </c>
      <c r="AJ113">
        <v>60</v>
      </c>
      <c r="AK113">
        <v>756.206456</v>
      </c>
      <c r="AL113">
        <v>12.191</v>
      </c>
      <c r="AM113">
        <v>0.203183333333333</v>
      </c>
      <c r="AN113" s="49">
        <v>59326.7333333333</v>
      </c>
      <c r="AO113">
        <v>62029.8954966779</v>
      </c>
      <c r="AQ113" s="4">
        <v>42736</v>
      </c>
      <c r="AR113">
        <v>490</v>
      </c>
      <c r="AS113">
        <v>3972.037569</v>
      </c>
      <c r="AT113">
        <v>178.166</v>
      </c>
      <c r="AU113">
        <v>0.363604081632653</v>
      </c>
      <c r="AV113" s="101">
        <v>28176.6857142857</v>
      </c>
      <c r="AW113">
        <v>22294.0267447212</v>
      </c>
      <c r="AY113" s="4">
        <v>42736</v>
      </c>
      <c r="AZ113">
        <v>240</v>
      </c>
      <c r="BA113">
        <v>2170.79388</v>
      </c>
      <c r="BB113">
        <v>81.495</v>
      </c>
      <c r="BC113">
        <v>0.3395625</v>
      </c>
      <c r="BD113">
        <v>26100.6583333333</v>
      </c>
      <c r="BE113">
        <v>26637.1419105467</v>
      </c>
      <c r="BG113" s="4">
        <v>42736</v>
      </c>
      <c r="BH113">
        <v>1281</v>
      </c>
      <c r="BI113">
        <v>10959.7578136667</v>
      </c>
      <c r="BJ113">
        <v>648.501000000001</v>
      </c>
      <c r="BK113">
        <v>0.506245901639344</v>
      </c>
      <c r="BL113">
        <v>15490.2092115535</v>
      </c>
      <c r="BM113">
        <v>16900.1401904803</v>
      </c>
      <c r="BN113" s="154">
        <v>59.625</v>
      </c>
    </row>
    <row r="114" spans="1:66" ht="12.75">
      <c r="A114">
        <v>112</v>
      </c>
      <c r="B114" s="4">
        <v>42767</v>
      </c>
      <c r="C114" s="4">
        <v>42794</v>
      </c>
      <c r="D114" s="49">
        <v>2963</v>
      </c>
      <c r="E114" s="49">
        <v>23627.5378553333</v>
      </c>
      <c r="F114" s="49">
        <v>1644.92366666667</v>
      </c>
      <c r="G114" s="2">
        <v>0.555154798065024</v>
      </c>
      <c r="H114" s="49">
        <v>17127.927438407</v>
      </c>
      <c r="I114" s="49">
        <v>14363.9114289194</v>
      </c>
      <c r="K114" s="4">
        <v>42767</v>
      </c>
      <c r="L114">
        <v>630</v>
      </c>
      <c r="M114">
        <v>4787.023297</v>
      </c>
      <c r="N114">
        <v>218.272</v>
      </c>
      <c r="O114">
        <v>0.346463492063492</v>
      </c>
      <c r="P114">
        <v>27607.6841269841</v>
      </c>
      <c r="Q114">
        <v>21931.4584417607</v>
      </c>
      <c r="S114" s="4">
        <v>42767</v>
      </c>
      <c r="T114">
        <v>1777</v>
      </c>
      <c r="U114">
        <v>15336.6214543333</v>
      </c>
      <c r="V114">
        <v>859.258</v>
      </c>
      <c r="W114">
        <v>0.483544175576815</v>
      </c>
      <c r="X114">
        <v>16759.7242543613</v>
      </c>
      <c r="Y114">
        <v>17848.6804362989</v>
      </c>
      <c r="AA114" s="4">
        <v>42767</v>
      </c>
      <c r="AB114">
        <v>556</v>
      </c>
      <c r="AC114">
        <v>3503.893104</v>
      </c>
      <c r="AD114">
        <v>567.393666666667</v>
      </c>
      <c r="AE114">
        <v>1.02049220623501</v>
      </c>
      <c r="AF114">
        <v>6430.17625899281</v>
      </c>
      <c r="AG114">
        <v>6175.41807363612</v>
      </c>
      <c r="AI114" s="4">
        <v>42767</v>
      </c>
      <c r="AJ114">
        <v>52</v>
      </c>
      <c r="AK114">
        <v>678.092657</v>
      </c>
      <c r="AL114">
        <v>13.985</v>
      </c>
      <c r="AM114">
        <v>0.268942307692308</v>
      </c>
      <c r="AN114" s="49">
        <v>58741.9038461538</v>
      </c>
      <c r="AO114">
        <v>48487.1402931713</v>
      </c>
      <c r="AQ114" s="4">
        <v>42767</v>
      </c>
      <c r="AR114">
        <v>578</v>
      </c>
      <c r="AS114">
        <v>4108.93064</v>
      </c>
      <c r="AT114">
        <v>204.287</v>
      </c>
      <c r="AU114">
        <v>0.353437716262976</v>
      </c>
      <c r="AV114" s="101">
        <v>24806.6816608997</v>
      </c>
      <c r="AW114">
        <v>20113.5199009237</v>
      </c>
      <c r="AY114" s="4">
        <v>42767</v>
      </c>
      <c r="AZ114">
        <v>259</v>
      </c>
      <c r="BA114">
        <v>2644.797736</v>
      </c>
      <c r="BB114">
        <v>106.946</v>
      </c>
      <c r="BC114">
        <v>0.412918918918919</v>
      </c>
      <c r="BD114">
        <v>24569.4131274131</v>
      </c>
      <c r="BE114">
        <v>24730.216520487</v>
      </c>
      <c r="BG114" s="4">
        <v>42767</v>
      </c>
      <c r="BH114">
        <v>1518</v>
      </c>
      <c r="BI114">
        <v>12691.8237183333</v>
      </c>
      <c r="BJ114">
        <v>752.312000000002</v>
      </c>
      <c r="BK114">
        <v>0.495594202898551</v>
      </c>
      <c r="BL114">
        <v>15427.2411067194</v>
      </c>
      <c r="BM114">
        <v>16870.4257254083</v>
      </c>
      <c r="BN114" s="153">
        <v>58.53444444444445</v>
      </c>
    </row>
    <row r="115" spans="1:66" ht="12.75">
      <c r="A115">
        <v>113</v>
      </c>
      <c r="B115" s="4">
        <v>42795</v>
      </c>
      <c r="C115" s="4">
        <v>42825</v>
      </c>
      <c r="D115" s="49">
        <v>3358</v>
      </c>
      <c r="E115" s="49">
        <v>26280.6515843333</v>
      </c>
      <c r="F115" s="49">
        <v>1828.286</v>
      </c>
      <c r="G115" s="2">
        <v>0.544456819535438</v>
      </c>
      <c r="H115" s="49">
        <v>17162.9562239428</v>
      </c>
      <c r="I115" s="49">
        <v>14374.4751009051</v>
      </c>
      <c r="K115" s="4">
        <v>42795</v>
      </c>
      <c r="L115">
        <v>700</v>
      </c>
      <c r="M115">
        <v>5137.602335</v>
      </c>
      <c r="N115">
        <v>220.97</v>
      </c>
      <c r="O115">
        <v>0.315671428571429</v>
      </c>
      <c r="P115">
        <v>26955.02</v>
      </c>
      <c r="Q115">
        <v>23250.2255283523</v>
      </c>
      <c r="S115" s="4">
        <v>42795</v>
      </c>
      <c r="T115">
        <v>2035</v>
      </c>
      <c r="U115">
        <v>16937.5218003333</v>
      </c>
      <c r="V115">
        <v>930.907</v>
      </c>
      <c r="W115">
        <v>0.457448157248157</v>
      </c>
      <c r="X115">
        <v>17044.3759213759</v>
      </c>
      <c r="Y115">
        <v>18194.6443633288</v>
      </c>
      <c r="AA115" s="4">
        <v>42795</v>
      </c>
      <c r="AB115">
        <v>623</v>
      </c>
      <c r="AC115">
        <v>4205.527449</v>
      </c>
      <c r="AD115">
        <v>676.409</v>
      </c>
      <c r="AE115">
        <v>1.08572873194222</v>
      </c>
      <c r="AF115">
        <v>6547.97431781701</v>
      </c>
      <c r="AG115">
        <v>6217.43272043985</v>
      </c>
      <c r="AI115" s="4">
        <v>42795</v>
      </c>
      <c r="AJ115">
        <v>58</v>
      </c>
      <c r="AK115">
        <v>681.187377</v>
      </c>
      <c r="AL115">
        <v>16.518</v>
      </c>
      <c r="AM115">
        <v>0.284793103448276</v>
      </c>
      <c r="AN115" s="49">
        <v>48227.7068965517</v>
      </c>
      <c r="AO115">
        <v>41239.0953505267</v>
      </c>
      <c r="AQ115" s="4">
        <v>42795</v>
      </c>
      <c r="AR115">
        <v>642</v>
      </c>
      <c r="AS115">
        <v>4456.414958</v>
      </c>
      <c r="AT115">
        <v>204.452</v>
      </c>
      <c r="AU115">
        <v>0.318461059190031</v>
      </c>
      <c r="AV115" s="101">
        <v>25033.1884735202</v>
      </c>
      <c r="AW115">
        <v>21796.8763230489</v>
      </c>
      <c r="AY115" s="4">
        <v>42795</v>
      </c>
      <c r="AZ115">
        <v>322</v>
      </c>
      <c r="BA115">
        <v>3242.24207</v>
      </c>
      <c r="BB115">
        <v>131.746</v>
      </c>
      <c r="BC115">
        <v>0.409149068322981</v>
      </c>
      <c r="BD115">
        <v>24438.6801242236</v>
      </c>
      <c r="BE115">
        <v>24609.7951360952</v>
      </c>
      <c r="BG115" s="4">
        <v>42795</v>
      </c>
      <c r="BH115">
        <v>1713</v>
      </c>
      <c r="BI115">
        <v>13695.2797303333</v>
      </c>
      <c r="BJ115">
        <v>799.161</v>
      </c>
      <c r="BK115">
        <v>0.466527145359019</v>
      </c>
      <c r="BL115">
        <v>15654.436660829</v>
      </c>
      <c r="BM115">
        <v>17137.0721673522</v>
      </c>
      <c r="BN115" s="153">
        <v>58.0018181818182</v>
      </c>
    </row>
    <row r="116" spans="1:66" ht="12.75">
      <c r="A116">
        <v>114</v>
      </c>
      <c r="B116" s="4">
        <v>42826</v>
      </c>
      <c r="C116" s="4">
        <v>42855</v>
      </c>
      <c r="D116" s="49">
        <v>3016</v>
      </c>
      <c r="E116" s="49">
        <v>23548.9135613333</v>
      </c>
      <c r="F116" s="49">
        <v>1587.902</v>
      </c>
      <c r="G116" s="2">
        <v>0.526492705570292</v>
      </c>
      <c r="H116" s="49">
        <v>18577.1946286472</v>
      </c>
      <c r="I116" s="49">
        <v>14830.2058699676</v>
      </c>
      <c r="K116" s="4">
        <v>42826</v>
      </c>
      <c r="L116">
        <v>689</v>
      </c>
      <c r="M116">
        <v>5392.30281333333</v>
      </c>
      <c r="N116">
        <v>212.651666666667</v>
      </c>
      <c r="O116">
        <v>0.308638122883406</v>
      </c>
      <c r="P116">
        <v>31188.8969521045</v>
      </c>
      <c r="Q116">
        <v>25357.4443965483</v>
      </c>
      <c r="S116" s="4">
        <v>42826</v>
      </c>
      <c r="T116">
        <v>1810</v>
      </c>
      <c r="U116">
        <v>14810.8567726667</v>
      </c>
      <c r="V116">
        <v>822.664666666667</v>
      </c>
      <c r="W116">
        <v>0.454510865561694</v>
      </c>
      <c r="X116">
        <v>17250.6011049724</v>
      </c>
      <c r="Y116">
        <v>18003.5163448533</v>
      </c>
      <c r="AA116" s="4">
        <v>42826</v>
      </c>
      <c r="AB116">
        <v>517</v>
      </c>
      <c r="AC116">
        <v>3345.75397533333</v>
      </c>
      <c r="AD116">
        <v>552.585666666667</v>
      </c>
      <c r="AE116">
        <v>1.06883107672469</v>
      </c>
      <c r="AF116">
        <v>6414.083172147</v>
      </c>
      <c r="AG116">
        <v>6054.72450184195</v>
      </c>
      <c r="AI116" s="4">
        <v>42826</v>
      </c>
      <c r="AJ116">
        <v>58</v>
      </c>
      <c r="AK116">
        <v>751.829411</v>
      </c>
      <c r="AL116">
        <v>14.45</v>
      </c>
      <c r="AM116">
        <v>0.249137931034483</v>
      </c>
      <c r="AN116" s="49">
        <v>58505.275862069</v>
      </c>
      <c r="AO116">
        <v>52029.7170242215</v>
      </c>
      <c r="AQ116" s="4">
        <v>42826</v>
      </c>
      <c r="AR116">
        <v>631</v>
      </c>
      <c r="AS116">
        <v>4640.47340233333</v>
      </c>
      <c r="AT116">
        <v>198.201666666666</v>
      </c>
      <c r="AU116">
        <v>0.314107237189646</v>
      </c>
      <c r="AV116" s="101">
        <v>28678.0412044374</v>
      </c>
      <c r="AW116">
        <v>23412.8878953255</v>
      </c>
      <c r="AY116" s="4">
        <v>42826</v>
      </c>
      <c r="AZ116">
        <v>282</v>
      </c>
      <c r="BA116">
        <v>2627.218071</v>
      </c>
      <c r="BB116">
        <v>107.017</v>
      </c>
      <c r="BC116">
        <v>0.379492907801418</v>
      </c>
      <c r="BD116">
        <v>24948.6382978723</v>
      </c>
      <c r="BE116">
        <v>24549.5395217582</v>
      </c>
      <c r="BG116" s="4">
        <v>42826</v>
      </c>
      <c r="BH116">
        <v>1528</v>
      </c>
      <c r="BI116">
        <v>12183.6387016667</v>
      </c>
      <c r="BJ116">
        <v>715.647666666668</v>
      </c>
      <c r="BK116">
        <v>0.468355802792321</v>
      </c>
      <c r="BL116">
        <v>15829.890052356</v>
      </c>
      <c r="BM116">
        <v>17024.6327475858</v>
      </c>
      <c r="BN116" s="153">
        <v>56.43095238095238</v>
      </c>
    </row>
    <row r="117" spans="1:66" ht="12.75">
      <c r="A117">
        <v>115</v>
      </c>
      <c r="B117" s="4">
        <v>42856</v>
      </c>
      <c r="C117" s="4">
        <v>42886</v>
      </c>
      <c r="D117" s="49">
        <v>3294</v>
      </c>
      <c r="E117" s="49">
        <v>24801.521955</v>
      </c>
      <c r="F117" s="49">
        <v>1741.39966666667</v>
      </c>
      <c r="G117" s="2">
        <v>0.528658065168994</v>
      </c>
      <c r="H117" s="49">
        <v>18083.2346690953</v>
      </c>
      <c r="I117" s="49">
        <v>14242.291663277</v>
      </c>
      <c r="K117" s="4">
        <v>42856</v>
      </c>
      <c r="L117">
        <v>735</v>
      </c>
      <c r="M117">
        <v>5829.229692</v>
      </c>
      <c r="N117">
        <v>235.349</v>
      </c>
      <c r="O117">
        <v>0.320202721088435</v>
      </c>
      <c r="P117">
        <v>31030.6802721088</v>
      </c>
      <c r="Q117">
        <v>24768.4489502823</v>
      </c>
      <c r="S117" s="4">
        <v>42856</v>
      </c>
      <c r="T117">
        <v>1909</v>
      </c>
      <c r="U117">
        <v>14773.6966326667</v>
      </c>
      <c r="V117">
        <v>814.514333333333</v>
      </c>
      <c r="W117">
        <v>0.426670682730924</v>
      </c>
      <c r="X117">
        <v>17059.3373493976</v>
      </c>
      <c r="Y117">
        <v>18138.0437741427</v>
      </c>
      <c r="AA117" s="4">
        <v>42856</v>
      </c>
      <c r="AB117">
        <v>650</v>
      </c>
      <c r="AC117">
        <v>4198.59563033333</v>
      </c>
      <c r="AD117">
        <v>691.536333333333</v>
      </c>
      <c r="AE117">
        <v>1.06390205128205</v>
      </c>
      <c r="AF117">
        <v>6449.76923076923</v>
      </c>
      <c r="AG117">
        <v>6071.40279975648</v>
      </c>
      <c r="AI117" s="4">
        <v>42856</v>
      </c>
      <c r="AJ117">
        <v>45</v>
      </c>
      <c r="AK117">
        <v>651.363723</v>
      </c>
      <c r="AL117">
        <v>10.647</v>
      </c>
      <c r="AM117">
        <v>0.2366</v>
      </c>
      <c r="AN117" s="49">
        <v>70168.1777777778</v>
      </c>
      <c r="AO117">
        <v>61178.146238377</v>
      </c>
      <c r="AQ117" s="4">
        <v>42856</v>
      </c>
      <c r="AR117">
        <v>690</v>
      </c>
      <c r="AS117">
        <v>5177.865969</v>
      </c>
      <c r="AT117">
        <v>224.702</v>
      </c>
      <c r="AU117">
        <v>0.325655072463768</v>
      </c>
      <c r="AV117" s="101">
        <v>28478.2347826087</v>
      </c>
      <c r="AW117">
        <v>23043.2571539194</v>
      </c>
      <c r="AY117" s="4">
        <v>42856</v>
      </c>
      <c r="AZ117">
        <v>189</v>
      </c>
      <c r="BA117">
        <v>1859.495641</v>
      </c>
      <c r="BB117">
        <v>60.988</v>
      </c>
      <c r="BC117">
        <v>0.322687830687831</v>
      </c>
      <c r="BD117">
        <v>27222.9259259259</v>
      </c>
      <c r="BE117">
        <v>30489.5330392864</v>
      </c>
      <c r="BG117" s="4">
        <v>42856</v>
      </c>
      <c r="BH117">
        <v>1720</v>
      </c>
      <c r="BI117">
        <v>12914.2009916667</v>
      </c>
      <c r="BJ117">
        <v>753.526333333334</v>
      </c>
      <c r="BK117">
        <v>0.438096705426357</v>
      </c>
      <c r="BL117">
        <v>15942.5244186047</v>
      </c>
      <c r="BM117">
        <v>17138.3539239283</v>
      </c>
      <c r="BN117" s="153">
        <v>56.945789473684215</v>
      </c>
    </row>
    <row r="118" spans="1:66" ht="12.75">
      <c r="A118">
        <v>116</v>
      </c>
      <c r="B118" s="4">
        <v>42887</v>
      </c>
      <c r="C118" s="4">
        <v>42916</v>
      </c>
      <c r="D118" s="49">
        <v>3542</v>
      </c>
      <c r="E118" s="49">
        <v>27848.5650473333</v>
      </c>
      <c r="F118" s="49">
        <v>1882.289</v>
      </c>
      <c r="G118" s="2">
        <v>0.531419819311124</v>
      </c>
      <c r="H118" s="49">
        <v>18002.6044607566</v>
      </c>
      <c r="I118" s="49">
        <v>14795.052750844</v>
      </c>
      <c r="K118" s="4">
        <v>42887</v>
      </c>
      <c r="L118">
        <v>706</v>
      </c>
      <c r="M118">
        <v>5493.416938</v>
      </c>
      <c r="N118">
        <v>210.375</v>
      </c>
      <c r="O118">
        <v>0.297981586402266</v>
      </c>
      <c r="P118">
        <v>31047.0509915014</v>
      </c>
      <c r="Q118">
        <v>26112.4988140226</v>
      </c>
      <c r="S118" s="4">
        <v>42887</v>
      </c>
      <c r="T118">
        <v>2155</v>
      </c>
      <c r="U118">
        <v>18100.8590753333</v>
      </c>
      <c r="V118">
        <v>975.972333333333</v>
      </c>
      <c r="W118">
        <v>0.452887393658159</v>
      </c>
      <c r="X118">
        <v>17388.8960556845</v>
      </c>
      <c r="Y118">
        <v>18546.487904541</v>
      </c>
      <c r="AA118" s="4">
        <v>42887</v>
      </c>
      <c r="AB118">
        <v>681</v>
      </c>
      <c r="AC118">
        <v>4254.289034</v>
      </c>
      <c r="AD118">
        <v>695.941666666667</v>
      </c>
      <c r="AE118">
        <v>1.02194077337249</v>
      </c>
      <c r="AF118">
        <v>6421.34508076358</v>
      </c>
      <c r="AG118">
        <v>6112.99658831559</v>
      </c>
      <c r="AI118" s="4">
        <v>42887</v>
      </c>
      <c r="AJ118">
        <v>49</v>
      </c>
      <c r="AK118">
        <v>625.90259</v>
      </c>
      <c r="AL118">
        <v>11.854</v>
      </c>
      <c r="AM118">
        <v>0.241918367346939</v>
      </c>
      <c r="AN118" s="49">
        <v>59217.6326530612</v>
      </c>
      <c r="AO118">
        <v>52800.9608570947</v>
      </c>
      <c r="AQ118" s="4">
        <v>42887</v>
      </c>
      <c r="AR118">
        <v>657</v>
      </c>
      <c r="AS118">
        <v>4867.514348</v>
      </c>
      <c r="AT118">
        <v>198.521</v>
      </c>
      <c r="AU118">
        <v>0.302162861491629</v>
      </c>
      <c r="AV118" s="101">
        <v>28946.0487062405</v>
      </c>
      <c r="AW118">
        <v>24518.8889235899</v>
      </c>
      <c r="AY118" s="4">
        <v>42887</v>
      </c>
      <c r="AZ118">
        <v>231</v>
      </c>
      <c r="BA118">
        <v>2960.999792</v>
      </c>
      <c r="BB118">
        <v>92.199</v>
      </c>
      <c r="BC118">
        <v>0.39912987012987</v>
      </c>
      <c r="BD118">
        <v>26322.2034632035</v>
      </c>
      <c r="BE118">
        <v>32115.3135283463</v>
      </c>
      <c r="BG118" s="4">
        <v>42887</v>
      </c>
      <c r="BH118">
        <v>1924</v>
      </c>
      <c r="BI118">
        <v>15139.8592833333</v>
      </c>
      <c r="BJ118">
        <v>883.773333333334</v>
      </c>
      <c r="BK118">
        <v>0.459341649341649</v>
      </c>
      <c r="BL118">
        <v>16316.341995842</v>
      </c>
      <c r="BM118">
        <v>17130.9301970339</v>
      </c>
      <c r="BN118" s="153">
        <v>57.88809523809524</v>
      </c>
    </row>
    <row r="119" spans="1:66" ht="12.75">
      <c r="A119">
        <v>117</v>
      </c>
      <c r="B119" s="4">
        <v>42917</v>
      </c>
      <c r="C119" s="4">
        <v>42947</v>
      </c>
      <c r="D119" s="49">
        <v>2642</v>
      </c>
      <c r="E119" s="49">
        <v>19417.3395626667</v>
      </c>
      <c r="F119" s="49">
        <v>1326.33566666667</v>
      </c>
      <c r="G119" s="2">
        <v>0.502019555892001</v>
      </c>
      <c r="H119" s="49">
        <v>17978.6120363361</v>
      </c>
      <c r="I119" s="49">
        <v>14639.8382028481</v>
      </c>
      <c r="K119" s="4">
        <v>42917</v>
      </c>
      <c r="L119">
        <v>556</v>
      </c>
      <c r="M119">
        <v>3978.528332</v>
      </c>
      <c r="N119">
        <v>148.26</v>
      </c>
      <c r="O119">
        <v>0.266654676258993</v>
      </c>
      <c r="P119">
        <v>31227.8794964029</v>
      </c>
      <c r="Q119">
        <v>26834.8059624983</v>
      </c>
      <c r="S119" s="4">
        <v>42917</v>
      </c>
      <c r="T119">
        <v>1590</v>
      </c>
      <c r="U119">
        <v>12547.7263396667</v>
      </c>
      <c r="V119">
        <v>689.489666666667</v>
      </c>
      <c r="W119">
        <v>0.433641299790356</v>
      </c>
      <c r="X119">
        <v>16947.1867924528</v>
      </c>
      <c r="Y119">
        <v>18198.5705461382</v>
      </c>
      <c r="AA119" s="4">
        <v>42917</v>
      </c>
      <c r="AB119">
        <v>496</v>
      </c>
      <c r="AC119">
        <v>2891.084891</v>
      </c>
      <c r="AD119">
        <v>488.586</v>
      </c>
      <c r="AE119">
        <v>0.985052419354839</v>
      </c>
      <c r="AF119">
        <v>6432.9939516129</v>
      </c>
      <c r="AG119">
        <v>5917.2487361488</v>
      </c>
      <c r="AI119" s="4">
        <v>42917</v>
      </c>
      <c r="AJ119">
        <v>33</v>
      </c>
      <c r="AK119">
        <v>466.767138</v>
      </c>
      <c r="AL119">
        <v>9.81</v>
      </c>
      <c r="AM119">
        <v>0.297272727272727</v>
      </c>
      <c r="AN119" s="49">
        <v>61525.7272727273</v>
      </c>
      <c r="AO119">
        <v>47580.7480122324</v>
      </c>
      <c r="AQ119" s="4">
        <v>42917</v>
      </c>
      <c r="AR119">
        <v>523</v>
      </c>
      <c r="AS119">
        <v>3511.761194</v>
      </c>
      <c r="AT119">
        <v>138.45</v>
      </c>
      <c r="AU119">
        <v>0.26472275334608</v>
      </c>
      <c r="AV119" s="101">
        <v>29316.1606118547</v>
      </c>
      <c r="AW119">
        <v>25364.833470567</v>
      </c>
      <c r="AY119" s="4">
        <v>42917</v>
      </c>
      <c r="AZ119">
        <v>150</v>
      </c>
      <c r="BA119">
        <v>1768.043687</v>
      </c>
      <c r="BB119">
        <v>60.741</v>
      </c>
      <c r="BC119">
        <v>0.40494</v>
      </c>
      <c r="BD119">
        <v>26588.4066666667</v>
      </c>
      <c r="BE119">
        <v>29107.9120692778</v>
      </c>
      <c r="BG119" s="4">
        <v>42917</v>
      </c>
      <c r="BH119">
        <v>1440</v>
      </c>
      <c r="BI119">
        <v>10779.6826526667</v>
      </c>
      <c r="BJ119">
        <v>628.748666666667</v>
      </c>
      <c r="BK119">
        <v>0.436631018518519</v>
      </c>
      <c r="BL119">
        <v>15942.8930555556</v>
      </c>
      <c r="BM119">
        <v>17144.6608544167</v>
      </c>
      <c r="BN119" s="153">
        <v>59.688095238095244</v>
      </c>
    </row>
    <row r="120" spans="1:66" ht="12.75">
      <c r="A120">
        <v>118</v>
      </c>
      <c r="B120" s="4">
        <v>42948</v>
      </c>
      <c r="C120" s="4">
        <v>42978</v>
      </c>
      <c r="D120" s="49">
        <v>2773</v>
      </c>
      <c r="E120" s="49">
        <v>20590.4281993333</v>
      </c>
      <c r="F120" s="49">
        <v>1465.686</v>
      </c>
      <c r="G120" s="2">
        <v>0.528556076451497</v>
      </c>
      <c r="H120" s="49">
        <v>17277.117562207</v>
      </c>
      <c r="I120" s="49">
        <v>14048.3215363545</v>
      </c>
      <c r="K120" s="4">
        <v>42948</v>
      </c>
      <c r="L120">
        <v>561</v>
      </c>
      <c r="M120">
        <v>3770.880739</v>
      </c>
      <c r="N120">
        <v>155.169</v>
      </c>
      <c r="O120">
        <v>0.276593582887701</v>
      </c>
      <c r="P120">
        <v>28632.4331550802</v>
      </c>
      <c r="Q120">
        <v>24301.7660679646</v>
      </c>
      <c r="S120" s="4">
        <v>42948</v>
      </c>
      <c r="T120">
        <v>1628</v>
      </c>
      <c r="U120">
        <v>12968.7711363333</v>
      </c>
      <c r="V120">
        <v>702.357</v>
      </c>
      <c r="W120">
        <v>0.431423218673219</v>
      </c>
      <c r="X120">
        <v>17187.8845208845</v>
      </c>
      <c r="Y120">
        <v>18464.6428188704</v>
      </c>
      <c r="AA120" s="4">
        <v>42948</v>
      </c>
      <c r="AB120">
        <v>584</v>
      </c>
      <c r="AC120">
        <v>3850.776324</v>
      </c>
      <c r="AD120">
        <v>608.16</v>
      </c>
      <c r="AE120">
        <v>1.0413698630137</v>
      </c>
      <c r="AF120">
        <v>6617.76712328767</v>
      </c>
      <c r="AG120">
        <v>6331.84741515391</v>
      </c>
      <c r="AI120" s="4">
        <v>42948</v>
      </c>
      <c r="AJ120">
        <v>29</v>
      </c>
      <c r="AK120">
        <v>394.164665</v>
      </c>
      <c r="AL120">
        <v>6.937</v>
      </c>
      <c r="AM120">
        <v>0.239206896551724</v>
      </c>
      <c r="AN120" s="49">
        <v>63215.275862069</v>
      </c>
      <c r="AO120">
        <v>56820.6234683581</v>
      </c>
      <c r="AQ120" s="4">
        <v>42948</v>
      </c>
      <c r="AR120">
        <v>532</v>
      </c>
      <c r="AS120">
        <v>3376.716074</v>
      </c>
      <c r="AT120">
        <v>148.232</v>
      </c>
      <c r="AU120">
        <v>0.278631578947368</v>
      </c>
      <c r="AV120" s="101">
        <v>26747.2781954887</v>
      </c>
      <c r="AW120">
        <v>22779.9400534298</v>
      </c>
      <c r="AY120" s="4">
        <v>42948</v>
      </c>
      <c r="AZ120">
        <v>160</v>
      </c>
      <c r="BA120">
        <v>2152.26333</v>
      </c>
      <c r="BB120">
        <v>62.437</v>
      </c>
      <c r="BC120">
        <v>0.39023125</v>
      </c>
      <c r="BD120">
        <v>27325.5625</v>
      </c>
      <c r="BE120">
        <v>34470.9600076877</v>
      </c>
      <c r="BG120" s="4">
        <v>42948</v>
      </c>
      <c r="BH120">
        <v>1468</v>
      </c>
      <c r="BI120">
        <v>10816.5078063333</v>
      </c>
      <c r="BJ120">
        <v>639.92</v>
      </c>
      <c r="BK120">
        <v>0.43591280653951</v>
      </c>
      <c r="BL120">
        <v>16082.9604904632</v>
      </c>
      <c r="BM120">
        <v>16902.9063106847</v>
      </c>
      <c r="BN120" s="153">
        <v>59.60782608695652</v>
      </c>
    </row>
    <row r="121" spans="1:66" ht="12.75">
      <c r="A121">
        <v>119</v>
      </c>
      <c r="B121" s="4">
        <v>42979</v>
      </c>
      <c r="C121" s="4">
        <v>43008</v>
      </c>
      <c r="D121" s="49">
        <v>3375</v>
      </c>
      <c r="E121" s="49">
        <v>24796.4887023333</v>
      </c>
      <c r="F121" s="49">
        <v>1684.018</v>
      </c>
      <c r="G121" s="2">
        <v>0.498968296296296</v>
      </c>
      <c r="H121" s="49">
        <v>17962.8521481481</v>
      </c>
      <c r="I121" s="49">
        <v>14724.5983726619</v>
      </c>
      <c r="K121" s="4">
        <v>42979</v>
      </c>
      <c r="L121">
        <v>717</v>
      </c>
      <c r="M121">
        <v>5349.983441</v>
      </c>
      <c r="N121">
        <v>208.447</v>
      </c>
      <c r="O121">
        <v>0.290721059972106</v>
      </c>
      <c r="P121">
        <v>30577.2956764296</v>
      </c>
      <c r="Q121">
        <v>25665.9171923798</v>
      </c>
      <c r="S121" s="4">
        <v>42979</v>
      </c>
      <c r="T121">
        <v>2025</v>
      </c>
      <c r="U121">
        <v>15574.6448743333</v>
      </c>
      <c r="V121">
        <v>843.988</v>
      </c>
      <c r="W121">
        <v>0.416784197530864</v>
      </c>
      <c r="X121">
        <v>17073.9703703704</v>
      </c>
      <c r="Y121">
        <v>18453.6330781164</v>
      </c>
      <c r="AA121" s="4">
        <v>42979</v>
      </c>
      <c r="AB121">
        <v>633</v>
      </c>
      <c r="AC121">
        <v>3871.860387</v>
      </c>
      <c r="AD121">
        <v>631.583</v>
      </c>
      <c r="AE121">
        <v>0.997761453396525</v>
      </c>
      <c r="AF121">
        <v>6518.03317535545</v>
      </c>
      <c r="AG121">
        <v>6130.40627597639</v>
      </c>
      <c r="AI121" s="4">
        <v>42979</v>
      </c>
      <c r="AJ121">
        <v>37</v>
      </c>
      <c r="AK121">
        <v>493.186307</v>
      </c>
      <c r="AL121">
        <v>10.176</v>
      </c>
      <c r="AM121">
        <v>0.275027027027027</v>
      </c>
      <c r="AN121" s="49">
        <v>60420.3243243243</v>
      </c>
      <c r="AO121">
        <v>48465.6355149371</v>
      </c>
      <c r="AQ121" s="4">
        <v>42979</v>
      </c>
      <c r="AR121">
        <v>680</v>
      </c>
      <c r="AS121">
        <v>4856.797134</v>
      </c>
      <c r="AT121">
        <v>198.271</v>
      </c>
      <c r="AU121">
        <v>0.291575</v>
      </c>
      <c r="AV121" s="101">
        <v>28953.4838235294</v>
      </c>
      <c r="AW121">
        <v>24495.7514412093</v>
      </c>
      <c r="AY121" s="4">
        <v>42979</v>
      </c>
      <c r="AZ121">
        <v>202</v>
      </c>
      <c r="BA121">
        <v>2431.593049</v>
      </c>
      <c r="BB121">
        <v>74.639</v>
      </c>
      <c r="BC121">
        <v>0.3695</v>
      </c>
      <c r="BD121">
        <v>26725.8564356436</v>
      </c>
      <c r="BE121">
        <v>32578.0496657244</v>
      </c>
      <c r="BG121" s="4">
        <v>42979</v>
      </c>
      <c r="BH121">
        <v>1823</v>
      </c>
      <c r="BI121">
        <v>13143.0518253333</v>
      </c>
      <c r="BJ121">
        <v>769.349000000001</v>
      </c>
      <c r="BK121">
        <v>0.422023587493143</v>
      </c>
      <c r="BL121">
        <v>16004.4799780581</v>
      </c>
      <c r="BM121">
        <v>17083.3416633197</v>
      </c>
      <c r="BN121" s="153">
        <v>57.7395454545455</v>
      </c>
    </row>
    <row r="122" spans="1:66" ht="12.75">
      <c r="A122">
        <v>120</v>
      </c>
      <c r="B122" s="4">
        <v>43009</v>
      </c>
      <c r="C122" s="4">
        <v>43039</v>
      </c>
      <c r="D122" s="49">
        <v>3162</v>
      </c>
      <c r="E122" s="49">
        <v>23570.0588986667</v>
      </c>
      <c r="F122" s="49">
        <v>1617.48866666667</v>
      </c>
      <c r="G122" s="2">
        <v>0.511539742778832</v>
      </c>
      <c r="H122" s="49">
        <v>17807.4588867805</v>
      </c>
      <c r="I122" s="49">
        <v>14572.0086850686</v>
      </c>
      <c r="K122" s="4">
        <v>43009</v>
      </c>
      <c r="L122">
        <v>661</v>
      </c>
      <c r="M122">
        <v>5038.959267</v>
      </c>
      <c r="N122">
        <v>202.49</v>
      </c>
      <c r="O122">
        <v>0.306338880484115</v>
      </c>
      <c r="P122">
        <v>30196.243570348</v>
      </c>
      <c r="Q122">
        <v>24884.9783544866</v>
      </c>
      <c r="S122" s="4">
        <v>43009</v>
      </c>
      <c r="T122">
        <v>1918</v>
      </c>
      <c r="U122">
        <v>14830.171354</v>
      </c>
      <c r="V122">
        <v>814.244333333333</v>
      </c>
      <c r="W122">
        <v>0.424527806743135</v>
      </c>
      <c r="X122">
        <v>16962.3415015641</v>
      </c>
      <c r="Y122">
        <v>18213.4167188964</v>
      </c>
      <c r="AA122" s="4">
        <v>43009</v>
      </c>
      <c r="AB122">
        <v>583</v>
      </c>
      <c r="AC122">
        <v>3700.92827766667</v>
      </c>
      <c r="AD122">
        <v>600.754333333333</v>
      </c>
      <c r="AE122">
        <v>1.03045340194397</v>
      </c>
      <c r="AF122">
        <v>6541.50428816467</v>
      </c>
      <c r="AG122">
        <v>6160.46871793961</v>
      </c>
      <c r="AI122" s="4">
        <v>43009</v>
      </c>
      <c r="AJ122">
        <v>36</v>
      </c>
      <c r="AK122">
        <v>414.104074</v>
      </c>
      <c r="AL122">
        <v>9.298</v>
      </c>
      <c r="AM122">
        <v>0.258277777777778</v>
      </c>
      <c r="AN122" s="49">
        <v>56248.8611111111</v>
      </c>
      <c r="AO122">
        <v>44536.8976123898</v>
      </c>
      <c r="AQ122" s="4">
        <v>43009</v>
      </c>
      <c r="AR122">
        <v>625</v>
      </c>
      <c r="AS122">
        <v>4624.855193</v>
      </c>
      <c r="AT122">
        <v>193.192</v>
      </c>
      <c r="AU122">
        <v>0.3091072</v>
      </c>
      <c r="AV122" s="101">
        <v>28695.6128</v>
      </c>
      <c r="AW122">
        <v>23939.1651465899</v>
      </c>
      <c r="AY122" s="4">
        <v>43009</v>
      </c>
      <c r="AZ122">
        <v>199</v>
      </c>
      <c r="BA122">
        <v>2355.533078</v>
      </c>
      <c r="BB122">
        <v>72.028</v>
      </c>
      <c r="BC122">
        <v>0.361949748743719</v>
      </c>
      <c r="BD122">
        <v>27002.9246231156</v>
      </c>
      <c r="BE122">
        <v>32703.0193535847</v>
      </c>
      <c r="BG122" s="4">
        <v>43009</v>
      </c>
      <c r="BH122">
        <v>1719</v>
      </c>
      <c r="BI122">
        <v>12474.638276</v>
      </c>
      <c r="BJ122">
        <v>742.216333333334</v>
      </c>
      <c r="BK122">
        <v>0.431772154353306</v>
      </c>
      <c r="BL122">
        <v>15799.9936009308</v>
      </c>
      <c r="BM122">
        <v>16807.2807290237</v>
      </c>
      <c r="BN122" s="153">
        <v>57.69428571428571</v>
      </c>
    </row>
    <row r="123" spans="1:66" ht="12.75">
      <c r="A123">
        <v>121</v>
      </c>
      <c r="B123" s="4">
        <v>43040</v>
      </c>
      <c r="C123" s="4">
        <v>43069</v>
      </c>
      <c r="D123" s="49">
        <v>2914</v>
      </c>
      <c r="E123" s="49">
        <v>22075.519794</v>
      </c>
      <c r="F123" s="49">
        <v>1450.26806666667</v>
      </c>
      <c r="G123" s="2">
        <v>0.497689796385267</v>
      </c>
      <c r="H123" s="49">
        <v>18211.4083733699</v>
      </c>
      <c r="I123" s="49">
        <v>15221.6823230059</v>
      </c>
      <c r="K123" s="4">
        <v>43040</v>
      </c>
      <c r="L123">
        <v>632</v>
      </c>
      <c r="M123">
        <v>5576.186141</v>
      </c>
      <c r="N123">
        <v>205.5236</v>
      </c>
      <c r="O123">
        <v>0.325195569620253</v>
      </c>
      <c r="P123">
        <v>31217.9936708861</v>
      </c>
      <c r="Q123">
        <v>27131.609902707</v>
      </c>
      <c r="S123" s="4">
        <v>43040</v>
      </c>
      <c r="T123">
        <v>1753</v>
      </c>
      <c r="U123">
        <v>13530.888835</v>
      </c>
      <c r="V123">
        <v>762.761366666667</v>
      </c>
      <c r="W123">
        <v>0.43511772200038</v>
      </c>
      <c r="X123">
        <v>17026.2549914432</v>
      </c>
      <c r="Y123">
        <v>17739.3473585732</v>
      </c>
      <c r="AA123" s="4">
        <v>43040</v>
      </c>
      <c r="AB123">
        <v>529</v>
      </c>
      <c r="AC123">
        <v>2968.444818</v>
      </c>
      <c r="AD123">
        <v>481.9831</v>
      </c>
      <c r="AE123">
        <v>0.911121172022684</v>
      </c>
      <c r="AF123">
        <v>6599.71077504726</v>
      </c>
      <c r="AG123">
        <v>6158.81514932785</v>
      </c>
      <c r="AI123" s="4">
        <v>43040</v>
      </c>
      <c r="AJ123">
        <v>39</v>
      </c>
      <c r="AK123">
        <v>557.930676</v>
      </c>
      <c r="AL123">
        <v>11.0386</v>
      </c>
      <c r="AM123">
        <v>0.283041025641026</v>
      </c>
      <c r="AN123" s="49">
        <v>61311.5641025641</v>
      </c>
      <c r="AO123">
        <v>50543.6084286051</v>
      </c>
      <c r="AQ123" s="4">
        <v>43040</v>
      </c>
      <c r="AR123">
        <v>593</v>
      </c>
      <c r="AS123">
        <v>5018.255465</v>
      </c>
      <c r="AT123">
        <v>194.485</v>
      </c>
      <c r="AU123">
        <v>0.327967959527825</v>
      </c>
      <c r="AV123" s="101">
        <v>29238.8212478921</v>
      </c>
      <c r="AW123">
        <v>25802.7892382446</v>
      </c>
      <c r="AY123" s="4">
        <v>43040</v>
      </c>
      <c r="AZ123">
        <v>164</v>
      </c>
      <c r="BA123">
        <v>1864.934166</v>
      </c>
      <c r="BB123">
        <v>64.485</v>
      </c>
      <c r="BC123">
        <v>0.393201219512195</v>
      </c>
      <c r="BD123">
        <v>27468.5182926829</v>
      </c>
      <c r="BE123">
        <v>28920.4336822517</v>
      </c>
      <c r="BG123" s="4">
        <v>43040</v>
      </c>
      <c r="BH123">
        <v>1589</v>
      </c>
      <c r="BI123">
        <v>11665.954669</v>
      </c>
      <c r="BJ123">
        <v>698.276366666666</v>
      </c>
      <c r="BK123">
        <v>0.439443906020558</v>
      </c>
      <c r="BL123">
        <v>15948.5135305223</v>
      </c>
      <c r="BM123">
        <v>16706.7872061735</v>
      </c>
      <c r="BN123" s="153">
        <v>58.92190476190477</v>
      </c>
    </row>
    <row r="124" spans="1:66" ht="12.75">
      <c r="A124">
        <v>122</v>
      </c>
      <c r="B124" s="4">
        <v>43070</v>
      </c>
      <c r="C124" s="4">
        <v>43099</v>
      </c>
      <c r="D124" s="49">
        <v>2992</v>
      </c>
      <c r="E124" s="49">
        <v>22526.9544483333</v>
      </c>
      <c r="F124" s="49">
        <v>1466.89466666667</v>
      </c>
      <c r="G124" s="2">
        <v>0.490272281639929</v>
      </c>
      <c r="H124" s="49">
        <v>18236.1684491979</v>
      </c>
      <c r="I124" s="49">
        <v>15356.8998239819</v>
      </c>
      <c r="K124" s="4">
        <v>43070</v>
      </c>
      <c r="L124">
        <v>668</v>
      </c>
      <c r="M124">
        <v>6193.011695</v>
      </c>
      <c r="N124">
        <v>220.919</v>
      </c>
      <c r="O124">
        <v>0.330717065868263</v>
      </c>
      <c r="P124">
        <v>30628.4880239521</v>
      </c>
      <c r="Q124">
        <v>28032.9518737637</v>
      </c>
      <c r="S124" s="4">
        <v>43070</v>
      </c>
      <c r="T124">
        <v>1786</v>
      </c>
      <c r="U124">
        <v>13219.9125883333</v>
      </c>
      <c r="V124">
        <v>749.958666666667</v>
      </c>
      <c r="W124">
        <v>0.419909667786487</v>
      </c>
      <c r="X124">
        <v>17128.7564389698</v>
      </c>
      <c r="Y124">
        <v>17627.5215900787</v>
      </c>
      <c r="AA124" s="4">
        <v>43070</v>
      </c>
      <c r="AB124">
        <v>538</v>
      </c>
      <c r="AC124">
        <v>3114.030165</v>
      </c>
      <c r="AD124">
        <v>496.017</v>
      </c>
      <c r="AE124">
        <v>0.92196468401487</v>
      </c>
      <c r="AF124">
        <v>6525.70074349442</v>
      </c>
      <c r="AG124">
        <v>6278.07144714798</v>
      </c>
      <c r="AI124" s="4">
        <v>43070</v>
      </c>
      <c r="AJ124">
        <v>43</v>
      </c>
      <c r="AK124">
        <v>572.730894</v>
      </c>
      <c r="AL124">
        <v>10.168</v>
      </c>
      <c r="AM124">
        <v>0.23646511627907</v>
      </c>
      <c r="AN124" s="49">
        <v>62470.5348837209</v>
      </c>
      <c r="AO124">
        <v>56326.7991738788</v>
      </c>
      <c r="AQ124" s="4">
        <v>43070</v>
      </c>
      <c r="AR124">
        <v>625</v>
      </c>
      <c r="AS124">
        <v>5620.280801</v>
      </c>
      <c r="AT124">
        <v>210.751</v>
      </c>
      <c r="AU124">
        <v>0.3372016</v>
      </c>
      <c r="AV124" s="101">
        <v>28437.7552</v>
      </c>
      <c r="AW124">
        <v>26667.8725178054</v>
      </c>
      <c r="AY124" s="4">
        <v>43070</v>
      </c>
      <c r="AZ124">
        <v>174</v>
      </c>
      <c r="BA124">
        <v>1568.170008</v>
      </c>
      <c r="BB124">
        <v>56.518</v>
      </c>
      <c r="BC124">
        <v>0.324816091954023</v>
      </c>
      <c r="BD124">
        <v>28049.1091954023</v>
      </c>
      <c r="BE124">
        <v>27746.3818252592</v>
      </c>
      <c r="BG124" s="4">
        <v>43070</v>
      </c>
      <c r="BH124">
        <v>1612</v>
      </c>
      <c r="BI124">
        <v>11651.7425803333</v>
      </c>
      <c r="BJ124">
        <v>693.440666666666</v>
      </c>
      <c r="BK124">
        <v>0.430174110835401</v>
      </c>
      <c r="BL124">
        <v>15950.0086848635</v>
      </c>
      <c r="BM124">
        <v>16802.7967502146</v>
      </c>
      <c r="BN124" s="153">
        <v>58.568636363636365</v>
      </c>
    </row>
    <row r="125" spans="1:66" ht="12.75">
      <c r="A125">
        <v>123</v>
      </c>
      <c r="B125" s="4">
        <v>43101</v>
      </c>
      <c r="C125" s="4">
        <v>43131</v>
      </c>
      <c r="D125" s="49">
        <v>2763</v>
      </c>
      <c r="E125" s="49">
        <v>19820.1267873333</v>
      </c>
      <c r="F125" s="49">
        <v>1278.833</v>
      </c>
      <c r="G125" s="2">
        <v>0.462842200506696</v>
      </c>
      <c r="H125" s="49">
        <v>18481.7354325009</v>
      </c>
      <c r="I125" s="49">
        <v>15498.6044208535</v>
      </c>
      <c r="K125" s="4">
        <v>43101</v>
      </c>
      <c r="L125">
        <v>622</v>
      </c>
      <c r="M125">
        <v>5602.869608</v>
      </c>
      <c r="N125">
        <v>204.785</v>
      </c>
      <c r="O125">
        <v>0.329236334405145</v>
      </c>
      <c r="P125">
        <v>30934.3151125402</v>
      </c>
      <c r="Q125">
        <v>27359.765646898</v>
      </c>
      <c r="S125" s="4">
        <v>43101</v>
      </c>
      <c r="T125">
        <v>1647</v>
      </c>
      <c r="U125">
        <v>11429.6955353333</v>
      </c>
      <c r="V125">
        <v>637.291333333333</v>
      </c>
      <c r="W125">
        <v>0.386940700263105</v>
      </c>
      <c r="X125">
        <v>17298.5640558591</v>
      </c>
      <c r="Y125">
        <v>17934.8045980017</v>
      </c>
      <c r="AA125" s="4">
        <v>43101</v>
      </c>
      <c r="AB125">
        <v>494</v>
      </c>
      <c r="AC125">
        <v>2787.561644</v>
      </c>
      <c r="AD125">
        <v>436.756666666667</v>
      </c>
      <c r="AE125">
        <v>0.884122807017544</v>
      </c>
      <c r="AF125">
        <v>6747.27935222672</v>
      </c>
      <c r="AG125">
        <v>6382.41349645493</v>
      </c>
      <c r="AI125" s="4">
        <v>43101</v>
      </c>
      <c r="AJ125">
        <v>39</v>
      </c>
      <c r="AK125">
        <v>469.401324</v>
      </c>
      <c r="AL125">
        <v>8.945</v>
      </c>
      <c r="AM125">
        <v>0.229358974358974</v>
      </c>
      <c r="AN125" s="49">
        <v>66300.0769230769</v>
      </c>
      <c r="AO125">
        <v>52476.3917272219</v>
      </c>
      <c r="AQ125" s="4">
        <v>43101</v>
      </c>
      <c r="AR125">
        <v>583</v>
      </c>
      <c r="AS125">
        <v>5133.468284</v>
      </c>
      <c r="AT125">
        <v>195.84</v>
      </c>
      <c r="AU125">
        <v>0.335917667238422</v>
      </c>
      <c r="AV125" s="101">
        <v>28568.5094339623</v>
      </c>
      <c r="AW125">
        <v>26212.5627246732</v>
      </c>
      <c r="AY125" s="4">
        <v>43101</v>
      </c>
      <c r="AZ125">
        <v>164</v>
      </c>
      <c r="BA125">
        <v>1400.294589</v>
      </c>
      <c r="BB125">
        <v>50.541</v>
      </c>
      <c r="BC125">
        <v>0.308176829268293</v>
      </c>
      <c r="BD125">
        <v>27660.4573170732</v>
      </c>
      <c r="BE125">
        <v>27706.1116519262</v>
      </c>
      <c r="BG125" s="4">
        <v>43101</v>
      </c>
      <c r="BH125">
        <v>1483</v>
      </c>
      <c r="BI125">
        <v>10029.4009463333</v>
      </c>
      <c r="BJ125">
        <v>586.750333333333</v>
      </c>
      <c r="BK125">
        <v>0.395650932793886</v>
      </c>
      <c r="BL125">
        <v>16152.6770060688</v>
      </c>
      <c r="BM125">
        <v>17093.1320811634</v>
      </c>
      <c r="BN125">
        <v>56.5</v>
      </c>
    </row>
    <row r="126" spans="1:66" ht="12.75">
      <c r="A126">
        <v>124</v>
      </c>
      <c r="B126" s="4">
        <v>43132</v>
      </c>
      <c r="C126" s="4">
        <v>43159</v>
      </c>
      <c r="D126" s="49">
        <v>3290</v>
      </c>
      <c r="E126" s="49">
        <v>23082.176559</v>
      </c>
      <c r="F126" s="49">
        <v>1539.60533333333</v>
      </c>
      <c r="G126" s="2">
        <v>0.467965146909828</v>
      </c>
      <c r="H126" s="49">
        <v>18486.5167173252</v>
      </c>
      <c r="I126" s="49">
        <v>14992.268511454</v>
      </c>
      <c r="K126" s="4">
        <v>43132</v>
      </c>
      <c r="L126">
        <v>757</v>
      </c>
      <c r="M126">
        <v>5941.226215</v>
      </c>
      <c r="N126">
        <v>233.666</v>
      </c>
      <c r="O126">
        <v>0.308673712021136</v>
      </c>
      <c r="P126">
        <v>30284.4795244386</v>
      </c>
      <c r="Q126">
        <v>25426.1476423613</v>
      </c>
      <c r="S126" s="4">
        <v>43132</v>
      </c>
      <c r="T126">
        <v>1970</v>
      </c>
      <c r="U126">
        <v>13786.8420573333</v>
      </c>
      <c r="V126">
        <v>781.506</v>
      </c>
      <c r="W126">
        <v>0.396703553299492</v>
      </c>
      <c r="X126">
        <v>17356.1456852792</v>
      </c>
      <c r="Y126">
        <v>17641.3771069363</v>
      </c>
      <c r="AA126" s="4">
        <v>43132</v>
      </c>
      <c r="AB126">
        <v>563</v>
      </c>
      <c r="AC126">
        <v>3354.10828666667</v>
      </c>
      <c r="AD126">
        <v>524.433333333333</v>
      </c>
      <c r="AE126">
        <v>0.93149792776791</v>
      </c>
      <c r="AF126">
        <v>6578.47602131439</v>
      </c>
      <c r="AG126">
        <v>6395.68096357974</v>
      </c>
      <c r="AI126" s="4">
        <v>43132</v>
      </c>
      <c r="AJ126">
        <v>43</v>
      </c>
      <c r="AK126">
        <v>573.943144</v>
      </c>
      <c r="AL126">
        <v>11.01</v>
      </c>
      <c r="AM126">
        <v>0.256046511627907</v>
      </c>
      <c r="AN126" s="49">
        <v>67955.488372093</v>
      </c>
      <c r="AO126">
        <v>52129.2592188919</v>
      </c>
      <c r="AQ126" s="4">
        <v>43132</v>
      </c>
      <c r="AR126">
        <v>714</v>
      </c>
      <c r="AS126">
        <v>5367.283071</v>
      </c>
      <c r="AT126">
        <v>222.656</v>
      </c>
      <c r="AU126">
        <v>0.311843137254902</v>
      </c>
      <c r="AV126" s="101">
        <v>28015.7773109244</v>
      </c>
      <c r="AW126">
        <v>24105.7194551236</v>
      </c>
      <c r="AY126" s="4">
        <v>43132</v>
      </c>
      <c r="AZ126">
        <v>186</v>
      </c>
      <c r="BA126">
        <v>1663.970467</v>
      </c>
      <c r="BB126">
        <v>60.64</v>
      </c>
      <c r="BC126">
        <v>0.326021505376344</v>
      </c>
      <c r="BD126">
        <v>27228.5322580645</v>
      </c>
      <c r="BE126">
        <v>27440.1462236148</v>
      </c>
      <c r="BG126" s="4">
        <v>43132</v>
      </c>
      <c r="BH126">
        <v>1784</v>
      </c>
      <c r="BI126">
        <v>12122.8715903333</v>
      </c>
      <c r="BJ126">
        <v>720.866000000001</v>
      </c>
      <c r="BK126">
        <v>0.404072869955157</v>
      </c>
      <c r="BL126">
        <v>16326.8497757848</v>
      </c>
      <c r="BM126">
        <v>16817.0944257786</v>
      </c>
      <c r="BN126">
        <v>56.5</v>
      </c>
    </row>
    <row r="127" spans="1:66" ht="12.75">
      <c r="A127">
        <v>125</v>
      </c>
      <c r="B127" s="4">
        <v>43160</v>
      </c>
      <c r="C127" s="4">
        <v>43190</v>
      </c>
      <c r="D127" s="49">
        <v>3510</v>
      </c>
      <c r="E127" s="49">
        <v>24867.670191</v>
      </c>
      <c r="F127" s="49">
        <v>1647.37033333333</v>
      </c>
      <c r="G127" s="2">
        <v>0.469336277302944</v>
      </c>
      <c r="H127" s="49">
        <v>18257.1703703704</v>
      </c>
      <c r="I127" s="49">
        <v>15095.3733279159</v>
      </c>
      <c r="K127" s="4">
        <v>43160</v>
      </c>
      <c r="L127">
        <v>844</v>
      </c>
      <c r="M127">
        <v>6587.61039333333</v>
      </c>
      <c r="N127">
        <v>257.804333333333</v>
      </c>
      <c r="O127">
        <v>0.305455371248025</v>
      </c>
      <c r="P127">
        <v>29179.3909952607</v>
      </c>
      <c r="Q127">
        <v>25552.7527724515</v>
      </c>
      <c r="S127" s="4">
        <v>43160</v>
      </c>
      <c r="T127">
        <v>2022</v>
      </c>
      <c r="U127">
        <v>14483.343725</v>
      </c>
      <c r="V127">
        <v>795.875</v>
      </c>
      <c r="W127">
        <v>0.3936078140455</v>
      </c>
      <c r="X127">
        <v>17419.2413452028</v>
      </c>
      <c r="Y127">
        <v>18198.0131616146</v>
      </c>
      <c r="AA127" s="4">
        <v>43160</v>
      </c>
      <c r="AB127">
        <v>644</v>
      </c>
      <c r="AC127">
        <v>3796.71607266667</v>
      </c>
      <c r="AD127">
        <v>593.691</v>
      </c>
      <c r="AE127">
        <v>0.921880434782609</v>
      </c>
      <c r="AF127">
        <v>6573.84472049689</v>
      </c>
      <c r="AG127">
        <v>6395.10464646873</v>
      </c>
      <c r="AI127" s="4">
        <v>43160</v>
      </c>
      <c r="AJ127">
        <v>49</v>
      </c>
      <c r="AK127">
        <v>671.6046</v>
      </c>
      <c r="AL127">
        <v>11.059</v>
      </c>
      <c r="AM127">
        <v>0.22569387755102</v>
      </c>
      <c r="AN127" s="49">
        <v>65402.2448979592</v>
      </c>
      <c r="AO127">
        <v>60729.2341079664</v>
      </c>
      <c r="AQ127" s="4">
        <v>43160</v>
      </c>
      <c r="AR127">
        <v>795</v>
      </c>
      <c r="AS127">
        <v>5916.00579333333</v>
      </c>
      <c r="AT127">
        <v>246.745333333334</v>
      </c>
      <c r="AU127">
        <v>0.310371488469602</v>
      </c>
      <c r="AV127" s="101">
        <v>26946.7874213836</v>
      </c>
      <c r="AW127">
        <v>23976.1608189821</v>
      </c>
      <c r="AY127" s="4">
        <v>43160</v>
      </c>
      <c r="AZ127">
        <v>184</v>
      </c>
      <c r="BA127">
        <v>1793.357609</v>
      </c>
      <c r="BB127">
        <v>64.933</v>
      </c>
      <c r="BC127">
        <v>0.352896739130435</v>
      </c>
      <c r="BD127">
        <v>26863.0489130435</v>
      </c>
      <c r="BE127">
        <v>27618.5854496173</v>
      </c>
      <c r="BG127" s="4">
        <v>43160</v>
      </c>
      <c r="BH127">
        <v>1838</v>
      </c>
      <c r="BI127">
        <v>12689.986116</v>
      </c>
      <c r="BJ127">
        <v>730.941999999999</v>
      </c>
      <c r="BK127">
        <v>0.397683351468988</v>
      </c>
      <c r="BL127">
        <v>16473.8329706202</v>
      </c>
      <c r="BM127">
        <v>17361.139619833</v>
      </c>
      <c r="BN127">
        <v>57.1</v>
      </c>
    </row>
    <row r="128" spans="1:66" ht="12.75">
      <c r="A128">
        <v>126</v>
      </c>
      <c r="B128" s="4">
        <v>43191</v>
      </c>
      <c r="C128" s="4">
        <v>43220</v>
      </c>
      <c r="D128" s="49">
        <v>3307</v>
      </c>
      <c r="E128" s="49">
        <v>23441.5677263333</v>
      </c>
      <c r="F128" s="49">
        <v>1568.34266666667</v>
      </c>
      <c r="G128" s="2">
        <v>0.474249370023183</v>
      </c>
      <c r="H128" s="49">
        <v>18647.8170547324</v>
      </c>
      <c r="I128" s="49">
        <v>14946.7130012829</v>
      </c>
      <c r="K128" s="4">
        <v>43191</v>
      </c>
      <c r="L128">
        <v>862</v>
      </c>
      <c r="M128">
        <v>6523.41231566667</v>
      </c>
      <c r="N128">
        <v>266.866333333333</v>
      </c>
      <c r="O128">
        <v>0.309589713843774</v>
      </c>
      <c r="P128">
        <v>29797.9164733179</v>
      </c>
      <c r="Q128">
        <v>24444.4933693397</v>
      </c>
      <c r="S128" s="4">
        <v>43191</v>
      </c>
      <c r="T128">
        <v>1856</v>
      </c>
      <c r="U128">
        <v>13145.156408</v>
      </c>
      <c r="V128">
        <v>712.912</v>
      </c>
      <c r="W128">
        <v>0.384112068965517</v>
      </c>
      <c r="X128">
        <v>17276.2801724138</v>
      </c>
      <c r="Y128">
        <v>18438.6802410396</v>
      </c>
      <c r="AA128" s="4">
        <v>43191</v>
      </c>
      <c r="AB128">
        <v>589</v>
      </c>
      <c r="AC128">
        <v>3772.99900266667</v>
      </c>
      <c r="AD128">
        <v>588.564333333333</v>
      </c>
      <c r="AE128">
        <v>0.999260328239955</v>
      </c>
      <c r="AF128">
        <v>6651.52971137521</v>
      </c>
      <c r="AG128">
        <v>6410.51247753715</v>
      </c>
      <c r="AI128" s="4">
        <v>43191</v>
      </c>
      <c r="AJ128">
        <v>51</v>
      </c>
      <c r="AK128">
        <v>703.194292</v>
      </c>
      <c r="AL128">
        <v>11.378</v>
      </c>
      <c r="AM128">
        <v>0.223098039215686</v>
      </c>
      <c r="AN128" s="49">
        <v>65409.7843137255</v>
      </c>
      <c r="AO128">
        <v>61802.9787308842</v>
      </c>
      <c r="AQ128" s="4">
        <v>43191</v>
      </c>
      <c r="AR128">
        <v>811</v>
      </c>
      <c r="AS128">
        <v>5820.21802366667</v>
      </c>
      <c r="AT128">
        <v>255.488333333333</v>
      </c>
      <c r="AU128">
        <v>0.315028771064529</v>
      </c>
      <c r="AV128" s="101">
        <v>27558.4525277435</v>
      </c>
      <c r="AW128">
        <v>22780.758509521</v>
      </c>
      <c r="AY128" s="4">
        <v>43191</v>
      </c>
      <c r="AZ128">
        <v>158</v>
      </c>
      <c r="BA128">
        <v>1807.664519</v>
      </c>
      <c r="BB128">
        <v>63.657</v>
      </c>
      <c r="BC128">
        <v>0.402892405063291</v>
      </c>
      <c r="BD128">
        <v>27035.7405063291</v>
      </c>
      <c r="BE128">
        <v>28396.9480025763</v>
      </c>
      <c r="BG128" s="4">
        <v>43191</v>
      </c>
      <c r="BH128">
        <v>1698</v>
      </c>
      <c r="BI128">
        <v>11337.491889</v>
      </c>
      <c r="BJ128">
        <v>649.255000000001</v>
      </c>
      <c r="BK128">
        <v>0.382364546525324</v>
      </c>
      <c r="BL128">
        <v>16368.15606596</v>
      </c>
      <c r="BM128">
        <v>17462.3097072799</v>
      </c>
      <c r="BN128" s="99">
        <v>60.8</v>
      </c>
    </row>
    <row r="129" spans="1:66" ht="12.75">
      <c r="A129">
        <v>127</v>
      </c>
      <c r="B129" s="4">
        <v>43221</v>
      </c>
      <c r="C129" s="4">
        <v>43251</v>
      </c>
      <c r="D129" s="49">
        <v>3056</v>
      </c>
      <c r="E129" s="49">
        <v>21256.801796</v>
      </c>
      <c r="F129" s="49">
        <v>1462.06166666667</v>
      </c>
      <c r="G129" s="2">
        <v>0.478423320244328</v>
      </c>
      <c r="H129" s="49">
        <v>18238.0157068063</v>
      </c>
      <c r="I129" s="49">
        <v>14538.9228653146</v>
      </c>
      <c r="K129" s="4">
        <v>43221</v>
      </c>
      <c r="L129">
        <v>770</v>
      </c>
      <c r="M129">
        <v>5574.66800866667</v>
      </c>
      <c r="N129">
        <v>234.435333333333</v>
      </c>
      <c r="O129">
        <v>0.304461471861472</v>
      </c>
      <c r="P129">
        <v>29445.4181818182</v>
      </c>
      <c r="Q129">
        <v>23779.1288941087</v>
      </c>
      <c r="S129" s="4">
        <v>43221</v>
      </c>
      <c r="T129">
        <v>1701</v>
      </c>
      <c r="U129">
        <v>12233.6633136667</v>
      </c>
      <c r="V129">
        <v>678.087333333333</v>
      </c>
      <c r="W129">
        <v>0.398640407603371</v>
      </c>
      <c r="X129">
        <v>17223.151675485</v>
      </c>
      <c r="Y129">
        <v>18041.4272797703</v>
      </c>
      <c r="AA129" s="4">
        <v>43221</v>
      </c>
      <c r="AB129">
        <v>585</v>
      </c>
      <c r="AC129">
        <v>3448.47047366667</v>
      </c>
      <c r="AD129">
        <v>549.539</v>
      </c>
      <c r="AE129">
        <v>0.939382905982906</v>
      </c>
      <c r="AF129">
        <v>6437.30427350427</v>
      </c>
      <c r="AG129">
        <v>6275.20607939867</v>
      </c>
      <c r="AI129" s="4">
        <v>43221</v>
      </c>
      <c r="AJ129">
        <v>44</v>
      </c>
      <c r="AK129">
        <v>595.646831</v>
      </c>
      <c r="AL129">
        <v>8.826</v>
      </c>
      <c r="AM129">
        <v>0.200590909090909</v>
      </c>
      <c r="AN129" s="49">
        <v>62539.0681818182</v>
      </c>
      <c r="AO129">
        <v>67487.7442782688</v>
      </c>
      <c r="AQ129" s="4">
        <v>43221</v>
      </c>
      <c r="AR129">
        <v>726</v>
      </c>
      <c r="AS129">
        <v>4979.02117766667</v>
      </c>
      <c r="AT129">
        <v>225.609333333333</v>
      </c>
      <c r="AU129">
        <v>0.31075665748393</v>
      </c>
      <c r="AV129" s="101">
        <v>27439.7424242424</v>
      </c>
      <c r="AW129">
        <v>22069.2163045855</v>
      </c>
      <c r="AY129" s="4">
        <v>43221</v>
      </c>
      <c r="AZ129">
        <v>138</v>
      </c>
      <c r="BA129">
        <v>1751.831397</v>
      </c>
      <c r="BB129">
        <v>60.58</v>
      </c>
      <c r="BC129">
        <v>0.438985507246377</v>
      </c>
      <c r="BD129">
        <v>26861.4565217391</v>
      </c>
      <c r="BE129">
        <v>28917.6526411357</v>
      </c>
      <c r="BG129" s="4">
        <v>43221</v>
      </c>
      <c r="BH129">
        <v>1563</v>
      </c>
      <c r="BI129">
        <v>10481.8319166667</v>
      </c>
      <c r="BJ129">
        <v>617.507333333333</v>
      </c>
      <c r="BK129">
        <v>0.395078268287481</v>
      </c>
      <c r="BL129">
        <v>16372.1689059501</v>
      </c>
      <c r="BM129">
        <v>16974.425000081</v>
      </c>
      <c r="BN129" s="103">
        <v>62.2</v>
      </c>
    </row>
    <row r="130" spans="1:66" ht="12.75">
      <c r="A130">
        <v>128</v>
      </c>
      <c r="B130" s="4">
        <v>43252</v>
      </c>
      <c r="C130" s="4">
        <v>43281</v>
      </c>
      <c r="D130" s="49">
        <v>3066</v>
      </c>
      <c r="E130" s="49">
        <v>21608.5621203333</v>
      </c>
      <c r="F130" s="49">
        <v>1407.91166666667</v>
      </c>
      <c r="G130" s="2">
        <v>0.459201456838443</v>
      </c>
      <c r="H130" s="49">
        <v>18323.3816046967</v>
      </c>
      <c r="I130" s="49">
        <v>15347.9530228577</v>
      </c>
      <c r="K130" s="4">
        <v>43252</v>
      </c>
      <c r="L130">
        <v>770</v>
      </c>
      <c r="M130">
        <v>5779.15393233333</v>
      </c>
      <c r="N130">
        <v>249.752333333333</v>
      </c>
      <c r="O130">
        <v>0.32435367965368</v>
      </c>
      <c r="P130">
        <v>28729.2753246753</v>
      </c>
      <c r="Q130">
        <v>23139.5392995995</v>
      </c>
      <c r="S130" s="4">
        <v>43252</v>
      </c>
      <c r="T130">
        <v>1809</v>
      </c>
      <c r="U130">
        <v>12979.1261223333</v>
      </c>
      <c r="V130">
        <v>722.726</v>
      </c>
      <c r="W130">
        <v>0.399516860143726</v>
      </c>
      <c r="X130">
        <v>16988.3781094527</v>
      </c>
      <c r="Y130">
        <v>17958.5709139194</v>
      </c>
      <c r="AA130" s="4">
        <v>43252</v>
      </c>
      <c r="AB130">
        <v>487</v>
      </c>
      <c r="AC130">
        <v>2850.28206566667</v>
      </c>
      <c r="AD130">
        <v>435.433333333333</v>
      </c>
      <c r="AE130">
        <v>0.894113620807666</v>
      </c>
      <c r="AF130">
        <v>6829.50718685832</v>
      </c>
      <c r="AG130">
        <v>6545.85179285003</v>
      </c>
      <c r="AI130" s="4">
        <v>43252</v>
      </c>
      <c r="AJ130">
        <v>44</v>
      </c>
      <c r="AK130">
        <v>629.883131</v>
      </c>
      <c r="AL130">
        <v>10.619</v>
      </c>
      <c r="AM130">
        <v>0.241340909090909</v>
      </c>
      <c r="AN130" s="49">
        <v>61018.6136363636</v>
      </c>
      <c r="AO130">
        <v>59316.6146529805</v>
      </c>
      <c r="AQ130" s="4">
        <v>43252</v>
      </c>
      <c r="AR130">
        <v>726</v>
      </c>
      <c r="AS130">
        <v>5149.27080133333</v>
      </c>
      <c r="AT130">
        <v>239.133333333333</v>
      </c>
      <c r="AU130">
        <v>0.329384756657484</v>
      </c>
      <c r="AV130" s="101">
        <v>26772.3457300275</v>
      </c>
      <c r="AW130">
        <v>21533.0532534151</v>
      </c>
      <c r="AY130" s="4">
        <v>43252</v>
      </c>
      <c r="AZ130">
        <v>147</v>
      </c>
      <c r="BA130">
        <v>1949.48047</v>
      </c>
      <c r="BB130">
        <v>67.004</v>
      </c>
      <c r="BC130">
        <v>0.455809523809524</v>
      </c>
      <c r="BD130">
        <v>27598.5238095238</v>
      </c>
      <c r="BE130">
        <v>29094.9864187213</v>
      </c>
      <c r="BG130" s="4">
        <v>43252</v>
      </c>
      <c r="BH130">
        <v>1662</v>
      </c>
      <c r="BI130">
        <v>11029.6456523333</v>
      </c>
      <c r="BJ130">
        <v>655.722</v>
      </c>
      <c r="BK130">
        <v>0.394537906137184</v>
      </c>
      <c r="BL130">
        <v>16049.9356197353</v>
      </c>
      <c r="BM130">
        <v>16820.6124734771</v>
      </c>
      <c r="BN130" s="103">
        <v>62.8</v>
      </c>
    </row>
    <row r="131" spans="1:66" ht="12.75">
      <c r="A131">
        <v>129</v>
      </c>
      <c r="B131" s="4">
        <v>43282</v>
      </c>
      <c r="C131" s="4">
        <v>43312</v>
      </c>
      <c r="D131" s="49">
        <v>2201</v>
      </c>
      <c r="E131" s="49">
        <v>15863.365575</v>
      </c>
      <c r="F131" s="49">
        <v>1054.823</v>
      </c>
      <c r="G131" s="2">
        <v>0.479247160381645</v>
      </c>
      <c r="H131" s="49">
        <v>18170.0009086779</v>
      </c>
      <c r="I131" s="49">
        <v>15038.8885860471</v>
      </c>
      <c r="K131" s="4">
        <v>43282</v>
      </c>
      <c r="L131">
        <v>523</v>
      </c>
      <c r="M131">
        <v>4143.980768</v>
      </c>
      <c r="N131">
        <v>165.16</v>
      </c>
      <c r="O131">
        <v>0.315793499043977</v>
      </c>
      <c r="P131">
        <v>30032.3804971319</v>
      </c>
      <c r="Q131">
        <v>25090.7045773795</v>
      </c>
      <c r="S131" s="4">
        <v>43282</v>
      </c>
      <c r="T131">
        <v>1309</v>
      </c>
      <c r="U131">
        <v>9460.392857</v>
      </c>
      <c r="V131">
        <v>532.062</v>
      </c>
      <c r="W131">
        <v>0.406464476699771</v>
      </c>
      <c r="X131">
        <v>16637.4270435447</v>
      </c>
      <c r="Y131">
        <v>17780.6211625713</v>
      </c>
      <c r="AA131" s="4">
        <v>43282</v>
      </c>
      <c r="AB131">
        <v>369</v>
      </c>
      <c r="AC131">
        <v>2258.99195</v>
      </c>
      <c r="AD131">
        <v>357.601</v>
      </c>
      <c r="AE131">
        <v>0.969108401084011</v>
      </c>
      <c r="AF131">
        <v>6793.61788617886</v>
      </c>
      <c r="AG131">
        <v>6317.07391757853</v>
      </c>
      <c r="AI131" s="4">
        <v>43282</v>
      </c>
      <c r="AJ131">
        <v>34</v>
      </c>
      <c r="AK131">
        <v>411.425628</v>
      </c>
      <c r="AL131">
        <v>8.996</v>
      </c>
      <c r="AM131">
        <v>0.264588235294118</v>
      </c>
      <c r="AN131" s="49">
        <v>58834.0294117647</v>
      </c>
      <c r="AO131">
        <v>45734.2850155625</v>
      </c>
      <c r="AQ131" s="4">
        <v>43282</v>
      </c>
      <c r="AR131">
        <v>489</v>
      </c>
      <c r="AS131">
        <v>3732.55514</v>
      </c>
      <c r="AT131">
        <v>156.164</v>
      </c>
      <c r="AU131">
        <v>0.319353783231084</v>
      </c>
      <c r="AV131" s="101">
        <v>28029.8118609407</v>
      </c>
      <c r="AW131">
        <v>23901.5082861607</v>
      </c>
      <c r="AY131" s="4">
        <v>43282</v>
      </c>
      <c r="AZ131">
        <v>105</v>
      </c>
      <c r="BA131">
        <v>1001.161169</v>
      </c>
      <c r="BB131">
        <v>37.888</v>
      </c>
      <c r="BC131">
        <v>0.360838095238095</v>
      </c>
      <c r="BD131">
        <v>26381.5047619048</v>
      </c>
      <c r="BE131">
        <v>26424.2284892314</v>
      </c>
      <c r="BG131" s="4">
        <v>43282</v>
      </c>
      <c r="BH131">
        <v>1204</v>
      </c>
      <c r="BI131">
        <v>8459.231688</v>
      </c>
      <c r="BJ131">
        <v>494.174</v>
      </c>
      <c r="BK131">
        <v>0.410443521594684</v>
      </c>
      <c r="BL131">
        <v>15787.6528239203</v>
      </c>
      <c r="BM131">
        <v>17117.9213961074</v>
      </c>
      <c r="BN131">
        <v>62.8</v>
      </c>
    </row>
    <row r="132" spans="7:8" ht="12.75">
      <c r="G132" s="144">
        <v>55.76590909090908</v>
      </c>
      <c r="H132">
        <f>H88*G132</f>
        <v>1226720.427156629</v>
      </c>
    </row>
    <row r="133" spans="4:69" ht="13.5" thickBot="1">
      <c r="D133" s="3"/>
      <c r="G133" s="145">
        <v>69.7</v>
      </c>
      <c r="H133">
        <f>H131*G133</f>
        <v>1266449.0633348497</v>
      </c>
      <c r="I133">
        <f>H133/H132</f>
        <v>1.032386055778256</v>
      </c>
      <c r="N133">
        <f>N131/$F$131</f>
        <v>0.15657603218739066</v>
      </c>
      <c r="V133">
        <f>V131/$F$131</f>
        <v>0.5044087965469087</v>
      </c>
      <c r="AD133">
        <f>AD131/$F$131</f>
        <v>0.33901517126570047</v>
      </c>
      <c r="BN133" s="5"/>
      <c r="BO133" s="5"/>
      <c r="BP133" s="5"/>
      <c r="BQ133" s="5"/>
    </row>
    <row r="134" spans="1:69" ht="12.75">
      <c r="A134" s="5"/>
      <c r="B134" s="5"/>
      <c r="C134" s="5"/>
      <c r="D134" s="5">
        <f>D131/D130-1</f>
        <v>-0.28212654924983693</v>
      </c>
      <c r="E134" s="5">
        <f aca="true" t="shared" si="0" ref="E134:BM134">E131/E130-1</f>
        <v>-0.2658759297976224</v>
      </c>
      <c r="F134" s="5">
        <f t="shared" si="0"/>
        <v>-0.25078893443836014</v>
      </c>
      <c r="G134" s="5">
        <f t="shared" si="0"/>
        <v>0.04365339709768068</v>
      </c>
      <c r="H134" s="5">
        <f t="shared" si="0"/>
        <v>-0.008370763613823717</v>
      </c>
      <c r="I134" s="5">
        <f t="shared" si="0"/>
        <v>-0.02013717636158452</v>
      </c>
      <c r="J134" s="5" t="e">
        <f t="shared" si="0"/>
        <v>#DIV/0!</v>
      </c>
      <c r="K134" s="5">
        <f t="shared" si="0"/>
        <v>0.0006936095440672752</v>
      </c>
      <c r="L134" s="5">
        <f t="shared" si="0"/>
        <v>-0.32077922077922083</v>
      </c>
      <c r="M134" s="5">
        <f t="shared" si="0"/>
        <v>-0.28294334836537727</v>
      </c>
      <c r="N134" s="5">
        <f t="shared" si="0"/>
        <v>-0.3387048769647789</v>
      </c>
      <c r="O134" s="5">
        <f t="shared" si="0"/>
        <v>-0.026391501458663535</v>
      </c>
      <c r="P134" s="5">
        <f t="shared" si="0"/>
        <v>0.04535809406015101</v>
      </c>
      <c r="Q134" s="5">
        <f t="shared" si="0"/>
        <v>0.08432169943045364</v>
      </c>
      <c r="R134" s="5" t="e">
        <f t="shared" si="0"/>
        <v>#DIV/0!</v>
      </c>
      <c r="S134" s="5">
        <f t="shared" si="0"/>
        <v>0.0006936095440672752</v>
      </c>
      <c r="T134" s="5">
        <f t="shared" si="0"/>
        <v>-0.27639579878385845</v>
      </c>
      <c r="U134" s="5">
        <f t="shared" si="0"/>
        <v>-0.2711071016775608</v>
      </c>
      <c r="V134" s="5">
        <f t="shared" si="0"/>
        <v>-0.26381228847447025</v>
      </c>
      <c r="W134" s="5">
        <f t="shared" si="0"/>
        <v>0.017390045950865796</v>
      </c>
      <c r="X134" s="5">
        <f t="shared" si="0"/>
        <v>-0.020658303202747974</v>
      </c>
      <c r="Y134" s="5">
        <f t="shared" si="0"/>
        <v>-0.00990890378755993</v>
      </c>
      <c r="Z134" s="5" t="e">
        <f t="shared" si="0"/>
        <v>#DIV/0!</v>
      </c>
      <c r="AA134" s="5">
        <f t="shared" si="0"/>
        <v>0.0006936095440672752</v>
      </c>
      <c r="AB134" s="5">
        <f t="shared" si="0"/>
        <v>-0.242299794661191</v>
      </c>
      <c r="AC134" s="5">
        <f t="shared" si="0"/>
        <v>-0.20744968464318259</v>
      </c>
      <c r="AD134" s="5">
        <f t="shared" si="0"/>
        <v>-0.17874684222613424</v>
      </c>
      <c r="AE134" s="5">
        <f t="shared" si="0"/>
        <v>0.08387611879640211</v>
      </c>
      <c r="AF134" s="5">
        <f t="shared" si="0"/>
        <v>-0.0052550352020303</v>
      </c>
      <c r="AG134" s="5">
        <f t="shared" si="0"/>
        <v>-0.03495005424983666</v>
      </c>
      <c r="AH134" s="5" t="e">
        <f t="shared" si="0"/>
        <v>#DIV/0!</v>
      </c>
      <c r="AI134" s="5">
        <f t="shared" si="0"/>
        <v>0.0006936095440672752</v>
      </c>
      <c r="AJ134" s="5">
        <f t="shared" si="0"/>
        <v>-0.2272727272727273</v>
      </c>
      <c r="AK134" s="5">
        <f t="shared" si="0"/>
        <v>-0.3468222790046429</v>
      </c>
      <c r="AL134" s="5">
        <f t="shared" si="0"/>
        <v>-0.15283925040022595</v>
      </c>
      <c r="AM134" s="5">
        <f t="shared" si="0"/>
        <v>0.09632567595265074</v>
      </c>
      <c r="AN134" s="5">
        <f t="shared" si="0"/>
        <v>-0.035801931483035454</v>
      </c>
      <c r="AO134" s="5">
        <f t="shared" si="0"/>
        <v>-0.22898018905628026</v>
      </c>
      <c r="AP134" s="5" t="e">
        <f t="shared" si="0"/>
        <v>#DIV/0!</v>
      </c>
      <c r="AQ134" s="5">
        <f t="shared" si="0"/>
        <v>0.0006936095440672752</v>
      </c>
      <c r="AR134" s="5">
        <f t="shared" si="0"/>
        <v>-0.32644628099173556</v>
      </c>
      <c r="AS134" s="5">
        <f t="shared" si="0"/>
        <v>-0.2751293757878285</v>
      </c>
      <c r="AT134" s="5">
        <f t="shared" si="0"/>
        <v>-0.3469584611095615</v>
      </c>
      <c r="AU134" s="5">
        <f t="shared" si="0"/>
        <v>-0.0304536661872028</v>
      </c>
      <c r="AV134" s="5">
        <f t="shared" si="0"/>
        <v>0.04696884403008594</v>
      </c>
      <c r="AW134" s="5">
        <f t="shared" si="0"/>
        <v>0.10999160243891426</v>
      </c>
      <c r="AX134" s="5" t="e">
        <f t="shared" si="0"/>
        <v>#DIV/0!</v>
      </c>
      <c r="AY134" s="5">
        <f t="shared" si="0"/>
        <v>0.0006936095440672752</v>
      </c>
      <c r="AZ134" s="5">
        <f t="shared" si="0"/>
        <v>-0.2857142857142857</v>
      </c>
      <c r="BA134" s="5">
        <f t="shared" si="0"/>
        <v>-0.4864471922614336</v>
      </c>
      <c r="BB134" s="5">
        <f t="shared" si="0"/>
        <v>-0.4345412214196168</v>
      </c>
      <c r="BC134" s="5">
        <f t="shared" si="0"/>
        <v>-0.20835770998746428</v>
      </c>
      <c r="BD134" s="5">
        <f t="shared" si="0"/>
        <v>-0.044097251578326335</v>
      </c>
      <c r="BE134" s="5">
        <f t="shared" si="0"/>
        <v>-0.09179443808818522</v>
      </c>
      <c r="BF134" s="5" t="e">
        <f t="shared" si="0"/>
        <v>#DIV/0!</v>
      </c>
      <c r="BG134" s="5">
        <f t="shared" si="0"/>
        <v>0.0006936095440672752</v>
      </c>
      <c r="BH134" s="5">
        <f t="shared" si="0"/>
        <v>-0.27557160048134777</v>
      </c>
      <c r="BI134" s="5">
        <f t="shared" si="0"/>
        <v>-0.23304592417160153</v>
      </c>
      <c r="BJ134" s="5">
        <f t="shared" si="0"/>
        <v>-0.24636660048008152</v>
      </c>
      <c r="BK134" s="5">
        <f t="shared" si="0"/>
        <v>0.04031454319111605</v>
      </c>
      <c r="BL134" s="5">
        <f t="shared" si="0"/>
        <v>-0.01634167276611953</v>
      </c>
      <c r="BM134" s="5">
        <f t="shared" si="0"/>
        <v>0.017675273305243655</v>
      </c>
      <c r="BN134" s="5">
        <f>BN131/BN128-1</f>
        <v>0.03289473684210531</v>
      </c>
      <c r="BO134" s="5" t="e">
        <f>BO131/BO128-1</f>
        <v>#DIV/0!</v>
      </c>
      <c r="BP134" s="5"/>
      <c r="BQ134" s="5"/>
    </row>
    <row r="135" spans="1:67" ht="12.75">
      <c r="A135" s="5"/>
      <c r="B135" s="5"/>
      <c r="C135" s="5"/>
      <c r="D135" s="5">
        <f>D131/D119-1</f>
        <v>-0.16691900075700228</v>
      </c>
      <c r="E135" s="5">
        <f aca="true" t="shared" si="1" ref="E135:BM135">E131/E119-1</f>
        <v>-0.1830309438734774</v>
      </c>
      <c r="F135" s="5">
        <f t="shared" si="1"/>
        <v>-0.20470886329177296</v>
      </c>
      <c r="G135" s="5">
        <f t="shared" si="1"/>
        <v>-0.045361570566496034</v>
      </c>
      <c r="H135" s="5">
        <f t="shared" si="1"/>
        <v>0.010645364166877114</v>
      </c>
      <c r="I135" s="5">
        <f t="shared" si="1"/>
        <v>0.027257841081971046</v>
      </c>
      <c r="J135" s="5" t="e">
        <f t="shared" si="1"/>
        <v>#DIV/0!</v>
      </c>
      <c r="K135" s="5">
        <f t="shared" si="1"/>
        <v>0.008504788312323708</v>
      </c>
      <c r="L135" s="5">
        <f t="shared" si="1"/>
        <v>-0.059352517985611475</v>
      </c>
      <c r="M135" s="5">
        <f t="shared" si="1"/>
        <v>0.04158634102696657</v>
      </c>
      <c r="N135" s="5">
        <f t="shared" si="1"/>
        <v>0.11398893835154467</v>
      </c>
      <c r="O135" s="5">
        <f t="shared" si="1"/>
        <v>0.184278871364165</v>
      </c>
      <c r="P135" s="5">
        <f t="shared" si="1"/>
        <v>-0.03828306687966787</v>
      </c>
      <c r="Q135" s="5">
        <f t="shared" si="1"/>
        <v>-0.06499400023820501</v>
      </c>
      <c r="R135" s="5" t="e">
        <f t="shared" si="1"/>
        <v>#DIV/0!</v>
      </c>
      <c r="S135" s="5">
        <f t="shared" si="1"/>
        <v>0.008504788312323708</v>
      </c>
      <c r="T135" s="5">
        <f t="shared" si="1"/>
        <v>-0.17672955974842763</v>
      </c>
      <c r="U135" s="5">
        <f t="shared" si="1"/>
        <v>-0.24604724386654953</v>
      </c>
      <c r="V135" s="5">
        <f t="shared" si="1"/>
        <v>-0.2283249108398534</v>
      </c>
      <c r="W135" s="5">
        <f t="shared" si="1"/>
        <v>-0.06267120568018691</v>
      </c>
      <c r="X135" s="5">
        <f t="shared" si="1"/>
        <v>-0.018277945047849964</v>
      </c>
      <c r="Y135" s="5">
        <f t="shared" si="1"/>
        <v>-0.022966055630978532</v>
      </c>
      <c r="Z135" s="5" t="e">
        <f t="shared" si="1"/>
        <v>#DIV/0!</v>
      </c>
      <c r="AA135" s="5">
        <f t="shared" si="1"/>
        <v>0.008504788312323708</v>
      </c>
      <c r="AB135" s="5">
        <f t="shared" si="1"/>
        <v>-0.25604838709677424</v>
      </c>
      <c r="AC135" s="5">
        <f t="shared" si="1"/>
        <v>-0.21863520610125176</v>
      </c>
      <c r="AD135" s="5">
        <f t="shared" si="1"/>
        <v>-0.26808995755097365</v>
      </c>
      <c r="AE135" s="5">
        <f t="shared" si="1"/>
        <v>-0.01618595920130883</v>
      </c>
      <c r="AF135" s="5">
        <f t="shared" si="1"/>
        <v>0.056058491159554746</v>
      </c>
      <c r="AG135" s="5">
        <f t="shared" si="1"/>
        <v>0.06756943965988382</v>
      </c>
      <c r="AH135" s="5" t="e">
        <f t="shared" si="1"/>
        <v>#DIV/0!</v>
      </c>
      <c r="AI135" s="5">
        <f t="shared" si="1"/>
        <v>0.008504788312323708</v>
      </c>
      <c r="AJ135" s="5">
        <f t="shared" si="1"/>
        <v>0.030303030303030276</v>
      </c>
      <c r="AK135" s="5">
        <f t="shared" si="1"/>
        <v>-0.11856342380298412</v>
      </c>
      <c r="AL135" s="5">
        <f t="shared" si="1"/>
        <v>-0.08297655453618757</v>
      </c>
      <c r="AM135" s="5">
        <f t="shared" si="1"/>
        <v>-0.10994783234394478</v>
      </c>
      <c r="AN135" s="5">
        <f t="shared" si="1"/>
        <v>-0.043749143330415574</v>
      </c>
      <c r="AO135" s="5">
        <f t="shared" si="1"/>
        <v>-0.03880693502748622</v>
      </c>
      <c r="AP135" s="5" t="e">
        <f t="shared" si="1"/>
        <v>#DIV/0!</v>
      </c>
      <c r="AQ135" s="5">
        <f t="shared" si="1"/>
        <v>0.008504788312323708</v>
      </c>
      <c r="AR135" s="5">
        <f t="shared" si="1"/>
        <v>-0.06500956022944548</v>
      </c>
      <c r="AS135" s="5">
        <f t="shared" si="1"/>
        <v>0.06287271081451551</v>
      </c>
      <c r="AT135" s="5">
        <f t="shared" si="1"/>
        <v>0.12794510653665592</v>
      </c>
      <c r="AU135" s="5">
        <f t="shared" si="1"/>
        <v>0.206370737665996</v>
      </c>
      <c r="AV135" s="5">
        <f t="shared" si="1"/>
        <v>-0.04387848627060098</v>
      </c>
      <c r="AW135" s="5">
        <f t="shared" si="1"/>
        <v>-0.0576911015837861</v>
      </c>
      <c r="AX135" s="5" t="e">
        <f t="shared" si="1"/>
        <v>#DIV/0!</v>
      </c>
      <c r="AY135" s="5">
        <f t="shared" si="1"/>
        <v>0.008504788312323708</v>
      </c>
      <c r="AZ135" s="5">
        <f t="shared" si="1"/>
        <v>-0.30000000000000004</v>
      </c>
      <c r="BA135" s="5">
        <f t="shared" si="1"/>
        <v>-0.4337463625128173</v>
      </c>
      <c r="BB135" s="5">
        <f t="shared" si="1"/>
        <v>-0.3762368087453285</v>
      </c>
      <c r="BC135" s="5">
        <f t="shared" si="1"/>
        <v>-0.10890972677904132</v>
      </c>
      <c r="BD135" s="5">
        <f t="shared" si="1"/>
        <v>-0.007781658651298207</v>
      </c>
      <c r="BE135" s="5">
        <f t="shared" si="1"/>
        <v>-0.09219773557303412</v>
      </c>
      <c r="BF135" s="5" t="e">
        <f t="shared" si="1"/>
        <v>#DIV/0!</v>
      </c>
      <c r="BG135" s="5">
        <f t="shared" si="1"/>
        <v>0.008504788312323708</v>
      </c>
      <c r="BH135" s="5">
        <f t="shared" si="1"/>
        <v>-0.16388888888888886</v>
      </c>
      <c r="BI135" s="5">
        <f t="shared" si="1"/>
        <v>-0.21526152851008662</v>
      </c>
      <c r="BJ135" s="5">
        <f t="shared" si="1"/>
        <v>-0.21403570902204738</v>
      </c>
      <c r="BK135" s="5">
        <f t="shared" si="1"/>
        <v>-0.059976263282184306</v>
      </c>
      <c r="BL135" s="5">
        <f t="shared" si="1"/>
        <v>-0.009737268580698677</v>
      </c>
      <c r="BM135" s="5">
        <f t="shared" si="1"/>
        <v>-0.0015596376350840435</v>
      </c>
      <c r="BN135" s="5">
        <f>BN131/BN117-1</f>
        <v>0.1028032200523119</v>
      </c>
      <c r="BO135" s="5" t="e">
        <f>BO131/BO117-1</f>
        <v>#DIV/0!</v>
      </c>
    </row>
    <row r="136" spans="1:69" ht="12.75">
      <c r="A136" s="95" t="s">
        <v>216</v>
      </c>
      <c r="B136" s="94">
        <v>2012</v>
      </c>
      <c r="C136" s="5"/>
      <c r="D136" s="5">
        <f>D131/D87-1</f>
        <v>-0.44517267456516263</v>
      </c>
      <c r="E136" s="5">
        <f aca="true" t="shared" si="2" ref="E136:BM136">E131/E87-1</f>
        <v>-0.6324757810421298</v>
      </c>
      <c r="F136" s="5">
        <f t="shared" si="2"/>
        <v>-0.5508297630254251</v>
      </c>
      <c r="G136" s="5">
        <f t="shared" si="2"/>
        <v>-0.19043238070052804</v>
      </c>
      <c r="H136" s="5">
        <f t="shared" si="2"/>
        <v>-0.16252947446333943</v>
      </c>
      <c r="I136" s="5">
        <f t="shared" si="2"/>
        <v>-0.1817707659497646</v>
      </c>
      <c r="J136" s="5" t="e">
        <f t="shared" si="2"/>
        <v>#DIV/0!</v>
      </c>
      <c r="K136" s="5">
        <f t="shared" si="2"/>
        <v>0.03189967575815378</v>
      </c>
      <c r="L136" s="5">
        <f t="shared" si="2"/>
        <v>-0.4668705402650357</v>
      </c>
      <c r="M136" s="5">
        <f t="shared" si="2"/>
        <v>-0.6618144614683819</v>
      </c>
      <c r="N136" s="5">
        <f t="shared" si="2"/>
        <v>-0.6020784310576069</v>
      </c>
      <c r="O136" s="5">
        <f t="shared" si="2"/>
        <v>-0.2536117416204824</v>
      </c>
      <c r="P136" s="5">
        <f t="shared" si="2"/>
        <v>-0.1353182675947382</v>
      </c>
      <c r="Q136" s="5">
        <f t="shared" si="2"/>
        <v>-0.15012011178369555</v>
      </c>
      <c r="R136" s="5" t="e">
        <f t="shared" si="2"/>
        <v>#DIV/0!</v>
      </c>
      <c r="S136" s="5">
        <f t="shared" si="2"/>
        <v>0.03189967575815378</v>
      </c>
      <c r="T136" s="5">
        <f t="shared" si="2"/>
        <v>-0.4516129032258065</v>
      </c>
      <c r="U136" s="5">
        <f t="shared" si="2"/>
        <v>-0.6410423893492501</v>
      </c>
      <c r="V136" s="5">
        <f t="shared" si="2"/>
        <v>-0.5826402770569098</v>
      </c>
      <c r="W136" s="5">
        <f t="shared" si="2"/>
        <v>-0.23893226992730765</v>
      </c>
      <c r="X136" s="5">
        <f t="shared" si="2"/>
        <v>-0.16696288281750804</v>
      </c>
      <c r="Y136" s="5">
        <f t="shared" si="2"/>
        <v>-0.13993231517527782</v>
      </c>
      <c r="Z136" s="5" t="e">
        <f t="shared" si="2"/>
        <v>#DIV/0!</v>
      </c>
      <c r="AA136" s="5">
        <f t="shared" si="2"/>
        <v>0.03189967575815378</v>
      </c>
      <c r="AB136" s="5">
        <f t="shared" si="2"/>
        <v>-0.38397328881469117</v>
      </c>
      <c r="AC136" s="5">
        <f t="shared" si="2"/>
        <v>-0.5039568609990183</v>
      </c>
      <c r="AD136" s="5">
        <f t="shared" si="2"/>
        <v>-0.45694306574220334</v>
      </c>
      <c r="AE136" s="5">
        <f t="shared" si="2"/>
        <v>-0.11845229371159949</v>
      </c>
      <c r="AF136" s="5">
        <f t="shared" si="2"/>
        <v>-0.058798448154653515</v>
      </c>
      <c r="AG136" s="5">
        <f t="shared" si="2"/>
        <v>-0.08657249781934695</v>
      </c>
      <c r="AH136" s="5" t="e">
        <f t="shared" si="2"/>
        <v>#DIV/0!</v>
      </c>
      <c r="AI136" s="5">
        <f t="shared" si="2"/>
        <v>0.03189967575815378</v>
      </c>
      <c r="AJ136" s="5">
        <f t="shared" si="2"/>
        <v>-0.6991150442477876</v>
      </c>
      <c r="AK136" s="5">
        <f t="shared" si="2"/>
        <v>-0.8260688426502178</v>
      </c>
      <c r="AL136" s="5">
        <f t="shared" si="2"/>
        <v>-0.7440974000113785</v>
      </c>
      <c r="AM136" s="5">
        <f t="shared" si="2"/>
        <v>-0.1495001823907558</v>
      </c>
      <c r="AN136" s="5">
        <f t="shared" si="2"/>
        <v>-0.0866596829721169</v>
      </c>
      <c r="AO136" s="5">
        <f t="shared" si="2"/>
        <v>-0.3203228206453713</v>
      </c>
      <c r="AP136" s="5" t="e">
        <f t="shared" si="2"/>
        <v>#DIV/0!</v>
      </c>
      <c r="AQ136" s="5">
        <f t="shared" si="2"/>
        <v>0.03189967575815378</v>
      </c>
      <c r="AR136" s="5">
        <f t="shared" si="2"/>
        <v>-0.43663594470046085</v>
      </c>
      <c r="AS136" s="5">
        <f t="shared" si="2"/>
        <v>-0.6225212836425655</v>
      </c>
      <c r="AT136" s="5">
        <f t="shared" si="2"/>
        <v>-0.5889368153948209</v>
      </c>
      <c r="AU136" s="5">
        <f t="shared" si="2"/>
        <v>-0.2703418318255698</v>
      </c>
      <c r="AV136" s="5">
        <f t="shared" si="2"/>
        <v>-0.0919429771169682</v>
      </c>
      <c r="AW136" s="5">
        <f t="shared" si="2"/>
        <v>-0.08170147438526254</v>
      </c>
      <c r="AX136" s="5" t="e">
        <f t="shared" si="2"/>
        <v>#DIV/0!</v>
      </c>
      <c r="AY136" s="5">
        <f t="shared" si="2"/>
        <v>0.03189967575815378</v>
      </c>
      <c r="AZ136" s="5">
        <f t="shared" si="2"/>
        <v>-0.7488038277511961</v>
      </c>
      <c r="BA136" s="5">
        <f t="shared" si="2"/>
        <v>-0.84227900464615</v>
      </c>
      <c r="BB136" s="5">
        <f t="shared" si="2"/>
        <v>-0.7982402110184734</v>
      </c>
      <c r="BC136" s="5">
        <f t="shared" si="2"/>
        <v>-0.1968038876735414</v>
      </c>
      <c r="BD136" s="5">
        <f t="shared" si="2"/>
        <v>-0.09868928276535138</v>
      </c>
      <c r="BE136" s="5">
        <f t="shared" si="2"/>
        <v>-0.2182733925822521</v>
      </c>
      <c r="BF136" s="5" t="e">
        <f t="shared" si="2"/>
        <v>#DIV/0!</v>
      </c>
      <c r="BG136" s="5">
        <f t="shared" si="2"/>
        <v>0.03189967575815378</v>
      </c>
      <c r="BH136" s="5">
        <f t="shared" si="2"/>
        <v>-0.38852209243270697</v>
      </c>
      <c r="BI136" s="5">
        <f t="shared" si="2"/>
        <v>-0.5771971572024314</v>
      </c>
      <c r="BJ136" s="5">
        <f t="shared" si="2"/>
        <v>-0.545395112479694</v>
      </c>
      <c r="BK136" s="5">
        <f t="shared" si="2"/>
        <v>-0.25654732265159164</v>
      </c>
      <c r="BL136" s="5">
        <f t="shared" si="2"/>
        <v>-0.12281578395375037</v>
      </c>
      <c r="BM136" s="5">
        <f t="shared" si="2"/>
        <v>-0.06995535154979793</v>
      </c>
      <c r="BN136" s="5"/>
      <c r="BO136" s="5"/>
      <c r="BP136" s="5"/>
      <c r="BQ136" s="5"/>
    </row>
    <row r="137" spans="1:65" ht="12.75">
      <c r="A137" s="5"/>
      <c r="B137" s="94">
        <v>2013</v>
      </c>
      <c r="C137" s="5"/>
      <c r="D137" s="5">
        <f>D66/D65-1</f>
        <v>0.06663538244955425</v>
      </c>
      <c r="E137" s="5">
        <f aca="true" t="shared" si="3" ref="E137:BM137">E66/E65-1</f>
        <v>0.05325289906134234</v>
      </c>
      <c r="F137" s="5">
        <f t="shared" si="3"/>
        <v>0.05239794483827298</v>
      </c>
      <c r="G137" s="5">
        <f t="shared" si="3"/>
        <v>-0.013347989243132297</v>
      </c>
      <c r="H137" s="5">
        <f t="shared" si="3"/>
        <v>0.008764146177225873</v>
      </c>
      <c r="I137" s="5">
        <f t="shared" si="3"/>
        <v>0.0008123868231264542</v>
      </c>
      <c r="J137" s="5" t="e">
        <f t="shared" si="3"/>
        <v>#DIV/0!</v>
      </c>
      <c r="K137" s="5">
        <f t="shared" si="3"/>
        <v>0.0007510599636584292</v>
      </c>
      <c r="L137" s="5">
        <f t="shared" si="3"/>
        <v>0.051391862955032064</v>
      </c>
      <c r="M137" s="5">
        <f t="shared" si="3"/>
        <v>-0.053070600040588944</v>
      </c>
      <c r="N137" s="5">
        <f t="shared" si="3"/>
        <v>-0.02872293815015059</v>
      </c>
      <c r="O137" s="5">
        <f t="shared" si="3"/>
        <v>-0.07619880268048962</v>
      </c>
      <c r="P137" s="5">
        <f t="shared" si="3"/>
        <v>0.014892759094758734</v>
      </c>
      <c r="Q137" s="5">
        <f t="shared" si="3"/>
        <v>-0.025067679292318013</v>
      </c>
      <c r="R137" s="5" t="e">
        <f t="shared" si="3"/>
        <v>#DIV/0!</v>
      </c>
      <c r="S137" s="5">
        <f t="shared" si="3"/>
        <v>0.0007510599636584292</v>
      </c>
      <c r="T137" s="5">
        <f t="shared" si="3"/>
        <v>0.06760772659732539</v>
      </c>
      <c r="U137" s="5">
        <f t="shared" si="3"/>
        <v>0.09748287819799462</v>
      </c>
      <c r="V137" s="5">
        <f t="shared" si="3"/>
        <v>0.07492702835591447</v>
      </c>
      <c r="W137" s="5">
        <f t="shared" si="3"/>
        <v>0.006855796915141932</v>
      </c>
      <c r="X137" s="5">
        <f t="shared" si="3"/>
        <v>0.01010810363452963</v>
      </c>
      <c r="Y137" s="5">
        <f t="shared" si="3"/>
        <v>0.02098361027965323</v>
      </c>
      <c r="Z137" s="5" t="e">
        <f t="shared" si="3"/>
        <v>#DIV/0!</v>
      </c>
      <c r="AA137" s="5">
        <f t="shared" si="3"/>
        <v>0.0007510599636584292</v>
      </c>
      <c r="AB137" s="5">
        <f t="shared" si="3"/>
        <v>0.08490566037735858</v>
      </c>
      <c r="AC137" s="5">
        <f t="shared" si="3"/>
        <v>0.06357705245848067</v>
      </c>
      <c r="AD137" s="5">
        <f t="shared" si="3"/>
        <v>0.051157211837909555</v>
      </c>
      <c r="AE137" s="5">
        <f t="shared" si="3"/>
        <v>-0.031107265610275547</v>
      </c>
      <c r="AF137" s="5">
        <f t="shared" si="3"/>
        <v>0.02683065101778359</v>
      </c>
      <c r="AG137" s="5">
        <f t="shared" si="3"/>
        <v>0.011815397811764772</v>
      </c>
      <c r="AH137" s="5" t="e">
        <f t="shared" si="3"/>
        <v>#DIV/0!</v>
      </c>
      <c r="AI137" s="5">
        <f t="shared" si="3"/>
        <v>0.0007510599636584292</v>
      </c>
      <c r="AJ137" s="5">
        <f t="shared" si="3"/>
        <v>0.09459459459459452</v>
      </c>
      <c r="AK137" s="5">
        <f t="shared" si="3"/>
        <v>-0.10689582057688518</v>
      </c>
      <c r="AL137" s="5">
        <f t="shared" si="3"/>
        <v>-0.1016630753080281</v>
      </c>
      <c r="AM137" s="5">
        <f t="shared" si="3"/>
        <v>-0.1792971305283234</v>
      </c>
      <c r="AN137" s="5">
        <f t="shared" si="3"/>
        <v>0.011340564225238214</v>
      </c>
      <c r="AO137" s="5">
        <f t="shared" si="3"/>
        <v>-0.005824925064336961</v>
      </c>
      <c r="AP137" s="5" t="e">
        <f t="shared" si="3"/>
        <v>#DIV/0!</v>
      </c>
      <c r="AQ137" s="5">
        <f t="shared" si="3"/>
        <v>0.0007510599636584292</v>
      </c>
      <c r="AR137" s="5">
        <f t="shared" si="3"/>
        <v>0.04325699745547085</v>
      </c>
      <c r="AS137" s="5">
        <f t="shared" si="3"/>
        <v>-0.041060149921505196</v>
      </c>
      <c r="AT137" s="5">
        <f t="shared" si="3"/>
        <v>-0.0222291088680322</v>
      </c>
      <c r="AU137" s="5">
        <f t="shared" si="3"/>
        <v>-0.0627708287442369</v>
      </c>
      <c r="AV137" s="5">
        <f t="shared" si="3"/>
        <v>0.007442258637947896</v>
      </c>
      <c r="AW137" s="5">
        <f t="shared" si="3"/>
        <v>-0.019259154904553433</v>
      </c>
      <c r="AX137" s="5" t="e">
        <f t="shared" si="3"/>
        <v>#DIV/0!</v>
      </c>
      <c r="AY137" s="5">
        <f t="shared" si="3"/>
        <v>0.0007510599636584292</v>
      </c>
      <c r="AZ137" s="5">
        <f t="shared" si="3"/>
        <v>0.04115226337448563</v>
      </c>
      <c r="BA137" s="5">
        <f t="shared" si="3"/>
        <v>0.15747051499461207</v>
      </c>
      <c r="BB137" s="5">
        <f t="shared" si="3"/>
        <v>0.1295976955995115</v>
      </c>
      <c r="BC137" s="5">
        <f t="shared" si="3"/>
        <v>0.08494956533866138</v>
      </c>
      <c r="BD137" s="5">
        <f t="shared" si="3"/>
        <v>-0.0016687015713092723</v>
      </c>
      <c r="BE137" s="5">
        <f t="shared" si="3"/>
        <v>0.02467499668570805</v>
      </c>
      <c r="BF137" s="5" t="e">
        <f t="shared" si="3"/>
        <v>#DIV/0!</v>
      </c>
      <c r="BG137" s="5">
        <f t="shared" si="3"/>
        <v>0.0007510599636584292</v>
      </c>
      <c r="BH137" s="5">
        <f t="shared" si="3"/>
        <v>0.07343608340888497</v>
      </c>
      <c r="BI137" s="5">
        <f t="shared" si="3"/>
        <v>0.08009117694379353</v>
      </c>
      <c r="BJ137" s="5">
        <f t="shared" si="3"/>
        <v>0.06549374293622634</v>
      </c>
      <c r="BK137" s="5">
        <f t="shared" si="3"/>
        <v>-0.007398987788297062</v>
      </c>
      <c r="BL137" s="5">
        <f t="shared" si="3"/>
        <v>0.018468372579637293</v>
      </c>
      <c r="BM137" s="5">
        <f t="shared" si="3"/>
        <v>0.013700159296425651</v>
      </c>
    </row>
    <row r="138" spans="1:65" ht="12.75">
      <c r="A138" s="5"/>
      <c r="B138" s="94">
        <v>2014</v>
      </c>
      <c r="C138" s="5"/>
      <c r="D138" s="5">
        <f>D78/D77-1</f>
        <v>0.2143129044537495</v>
      </c>
      <c r="E138" s="5">
        <f aca="true" t="shared" si="4" ref="E138:BM138">E78/E77-1</f>
        <v>0.2040435444216011</v>
      </c>
      <c r="F138" s="5">
        <f t="shared" si="4"/>
        <v>0.13356601119797396</v>
      </c>
      <c r="G138" s="5">
        <f t="shared" si="4"/>
        <v>-0.06649595253383256</v>
      </c>
      <c r="H138" s="5">
        <f t="shared" si="4"/>
        <v>0.03639749424035643</v>
      </c>
      <c r="I138" s="5">
        <f t="shared" si="4"/>
        <v>0.06217329430082952</v>
      </c>
      <c r="J138" s="5" t="e">
        <f t="shared" si="4"/>
        <v>#DIV/0!</v>
      </c>
      <c r="K138" s="5">
        <f t="shared" si="4"/>
        <v>0.0007444764649375823</v>
      </c>
      <c r="L138" s="5">
        <f t="shared" si="4"/>
        <v>0.28125</v>
      </c>
      <c r="M138" s="5">
        <f t="shared" si="4"/>
        <v>0.3484366106074628</v>
      </c>
      <c r="N138" s="5">
        <f t="shared" si="4"/>
        <v>0.20581704892877495</v>
      </c>
      <c r="O138" s="5">
        <f t="shared" si="4"/>
        <v>-0.05887449839705272</v>
      </c>
      <c r="P138" s="5">
        <f t="shared" si="4"/>
        <v>0.005416504487443907</v>
      </c>
      <c r="Q138" s="5">
        <f t="shared" si="4"/>
        <v>0.1182762856151296</v>
      </c>
      <c r="R138" s="5" t="e">
        <f t="shared" si="4"/>
        <v>#DIV/0!</v>
      </c>
      <c r="S138" s="5">
        <f t="shared" si="4"/>
        <v>0.0007444764649375823</v>
      </c>
      <c r="T138" s="5">
        <f t="shared" si="4"/>
        <v>0.19987699876998777</v>
      </c>
      <c r="U138" s="5">
        <f t="shared" si="4"/>
        <v>0.1639400877678434</v>
      </c>
      <c r="V138" s="5">
        <f t="shared" si="4"/>
        <v>0.141254370622647</v>
      </c>
      <c r="W138" s="5">
        <f t="shared" si="4"/>
        <v>-0.048857198035661575</v>
      </c>
      <c r="X138" s="5">
        <f t="shared" si="4"/>
        <v>0.03505260549324829</v>
      </c>
      <c r="Y138" s="5">
        <f t="shared" si="4"/>
        <v>0.019877879751579286</v>
      </c>
      <c r="Z138" s="5" t="e">
        <f t="shared" si="4"/>
        <v>#DIV/0!</v>
      </c>
      <c r="AA138" s="5">
        <f t="shared" si="4"/>
        <v>0.0007444764649375823</v>
      </c>
      <c r="AB138" s="5">
        <f t="shared" si="4"/>
        <v>0.1788235294117646</v>
      </c>
      <c r="AC138" s="5">
        <f t="shared" si="4"/>
        <v>0.10646812658263416</v>
      </c>
      <c r="AD138" s="5">
        <f t="shared" si="4"/>
        <v>0.07915379147055424</v>
      </c>
      <c r="AE138" s="5">
        <f t="shared" si="4"/>
        <v>-0.08455017689623334</v>
      </c>
      <c r="AF138" s="5">
        <f t="shared" si="4"/>
        <v>0.04187707855266498</v>
      </c>
      <c r="AG138" s="5">
        <f t="shared" si="4"/>
        <v>0.025310882774975285</v>
      </c>
      <c r="AH138" s="5" t="e">
        <f t="shared" si="4"/>
        <v>#DIV/0!</v>
      </c>
      <c r="AI138" s="5">
        <f t="shared" si="4"/>
        <v>0.0007444764649375823</v>
      </c>
      <c r="AJ138" s="5">
        <f t="shared" si="4"/>
        <v>0.2028985507246377</v>
      </c>
      <c r="AK138" s="5">
        <f t="shared" si="4"/>
        <v>0.16442027339498133</v>
      </c>
      <c r="AL138" s="5">
        <f t="shared" si="4"/>
        <v>0.12263535551206806</v>
      </c>
      <c r="AM138" s="5">
        <f t="shared" si="4"/>
        <v>-0.06672482493575116</v>
      </c>
      <c r="AN138" s="5">
        <f t="shared" si="4"/>
        <v>-0.07614257056114615</v>
      </c>
      <c r="AO138" s="5">
        <f t="shared" si="4"/>
        <v>0.03722038298344321</v>
      </c>
      <c r="AP138" s="5" t="e">
        <f t="shared" si="4"/>
        <v>#DIV/0!</v>
      </c>
      <c r="AQ138" s="5">
        <f t="shared" si="4"/>
        <v>0.0007444764649375823</v>
      </c>
      <c r="AR138" s="5">
        <f t="shared" si="4"/>
        <v>0.291913214990138</v>
      </c>
      <c r="AS138" s="5">
        <f t="shared" si="4"/>
        <v>0.3938638764363587</v>
      </c>
      <c r="AT138" s="5">
        <f t="shared" si="4"/>
        <v>0.21455333324769543</v>
      </c>
      <c r="AU138" s="5">
        <f t="shared" si="4"/>
        <v>-0.05988009166934283</v>
      </c>
      <c r="AV138" s="5">
        <f t="shared" si="4"/>
        <v>0.03576926571167505</v>
      </c>
      <c r="AW138" s="5">
        <f t="shared" si="4"/>
        <v>0.1476349685766294</v>
      </c>
      <c r="AX138" s="5" t="e">
        <f t="shared" si="4"/>
        <v>#DIV/0!</v>
      </c>
      <c r="AY138" s="5">
        <f t="shared" si="4"/>
        <v>0.0007444764649375823</v>
      </c>
      <c r="AZ138" s="5">
        <f t="shared" si="4"/>
        <v>0.1794019933554818</v>
      </c>
      <c r="BA138" s="5">
        <f t="shared" si="4"/>
        <v>0.1352697446507043</v>
      </c>
      <c r="BB138" s="5">
        <f t="shared" si="4"/>
        <v>0.06645053246307109</v>
      </c>
      <c r="BC138" s="5">
        <f t="shared" si="4"/>
        <v>-0.09577011191159357</v>
      </c>
      <c r="BD138" s="5">
        <f t="shared" si="4"/>
        <v>0.060979451882466895</v>
      </c>
      <c r="BE138" s="5">
        <f t="shared" si="4"/>
        <v>0.06453108709007771</v>
      </c>
      <c r="BF138" s="5" t="e">
        <f t="shared" si="4"/>
        <v>#DIV/0!</v>
      </c>
      <c r="BG138" s="5">
        <f t="shared" si="4"/>
        <v>0.0007444764649375823</v>
      </c>
      <c r="BH138" s="5">
        <f t="shared" si="4"/>
        <v>0.2045283018867925</v>
      </c>
      <c r="BI138" s="5">
        <f t="shared" si="4"/>
        <v>0.17326335806344328</v>
      </c>
      <c r="BJ138" s="5">
        <f t="shared" si="4"/>
        <v>0.1556306541740704</v>
      </c>
      <c r="BK138" s="5">
        <f t="shared" si="4"/>
        <v>-0.04059485164120091</v>
      </c>
      <c r="BL138" s="5">
        <f t="shared" si="4"/>
        <v>0.028261275262581487</v>
      </c>
      <c r="BM138" s="5">
        <f t="shared" si="4"/>
        <v>0.015258079063302343</v>
      </c>
    </row>
    <row r="139" spans="1:65" ht="51">
      <c r="A139" s="63" t="s">
        <v>14</v>
      </c>
      <c r="B139" s="64" t="s">
        <v>211</v>
      </c>
      <c r="C139" s="71" t="s">
        <v>215</v>
      </c>
      <c r="D139" s="65" t="s">
        <v>1</v>
      </c>
      <c r="E139" s="65" t="s">
        <v>198</v>
      </c>
      <c r="F139" s="66" t="s">
        <v>199</v>
      </c>
      <c r="G139" s="65" t="s">
        <v>197</v>
      </c>
      <c r="H139" s="65" t="s">
        <v>210</v>
      </c>
      <c r="I139" s="65"/>
      <c r="J139" s="70" t="s">
        <v>214</v>
      </c>
      <c r="K139" s="64" t="s">
        <v>211</v>
      </c>
      <c r="L139" s="65" t="s">
        <v>1</v>
      </c>
      <c r="M139" s="65" t="s">
        <v>198</v>
      </c>
      <c r="N139" s="65" t="s">
        <v>199</v>
      </c>
      <c r="O139" s="66" t="s">
        <v>197</v>
      </c>
      <c r="P139" s="65" t="s">
        <v>210</v>
      </c>
      <c r="Q139" s="65"/>
      <c r="R139" s="70" t="s">
        <v>203</v>
      </c>
      <c r="S139" s="64" t="s">
        <v>32</v>
      </c>
      <c r="T139" s="65" t="s">
        <v>1</v>
      </c>
      <c r="U139" s="65" t="s">
        <v>198</v>
      </c>
      <c r="V139" s="65" t="s">
        <v>199</v>
      </c>
      <c r="W139" s="67" t="s">
        <v>197</v>
      </c>
      <c r="X139" s="65" t="s">
        <v>210</v>
      </c>
      <c r="Y139" s="65"/>
      <c r="Z139" s="70" t="s">
        <v>204</v>
      </c>
      <c r="AA139" s="64" t="s">
        <v>40</v>
      </c>
      <c r="AB139" s="65" t="s">
        <v>1</v>
      </c>
      <c r="AC139" s="65" t="s">
        <v>198</v>
      </c>
      <c r="AD139" s="65" t="s">
        <v>199</v>
      </c>
      <c r="AE139" s="66" t="s">
        <v>197</v>
      </c>
      <c r="AF139" s="65" t="s">
        <v>210</v>
      </c>
      <c r="AG139" s="65"/>
      <c r="AH139" s="70" t="s">
        <v>213</v>
      </c>
      <c r="AI139" s="64" t="s">
        <v>211</v>
      </c>
      <c r="AJ139" s="65" t="s">
        <v>1</v>
      </c>
      <c r="AK139" s="65" t="s">
        <v>198</v>
      </c>
      <c r="AL139" s="65" t="s">
        <v>199</v>
      </c>
      <c r="AM139" s="66" t="s">
        <v>197</v>
      </c>
      <c r="AN139" s="65" t="s">
        <v>210</v>
      </c>
      <c r="AO139" s="65"/>
      <c r="AP139" s="70" t="s">
        <v>212</v>
      </c>
      <c r="AQ139" s="64" t="s">
        <v>211</v>
      </c>
      <c r="AR139" s="65" t="s">
        <v>1</v>
      </c>
      <c r="AS139" s="65" t="s">
        <v>198</v>
      </c>
      <c r="AT139" s="65" t="s">
        <v>199</v>
      </c>
      <c r="AU139" s="66" t="s">
        <v>197</v>
      </c>
      <c r="AV139" s="65" t="s">
        <v>210</v>
      </c>
      <c r="AW139" s="65"/>
      <c r="AX139" s="70" t="s">
        <v>201</v>
      </c>
      <c r="AY139" s="64" t="s">
        <v>72</v>
      </c>
      <c r="AZ139" s="65" t="s">
        <v>1</v>
      </c>
      <c r="BA139" s="65" t="s">
        <v>198</v>
      </c>
      <c r="BB139" s="65" t="s">
        <v>199</v>
      </c>
      <c r="BC139" s="66" t="s">
        <v>197</v>
      </c>
      <c r="BD139" s="65" t="s">
        <v>210</v>
      </c>
      <c r="BE139" s="65"/>
      <c r="BF139" s="70" t="s">
        <v>202</v>
      </c>
      <c r="BG139" s="64" t="s">
        <v>80</v>
      </c>
      <c r="BH139" s="65" t="s">
        <v>1</v>
      </c>
      <c r="BI139" s="65" t="s">
        <v>198</v>
      </c>
      <c r="BJ139" s="65" t="s">
        <v>199</v>
      </c>
      <c r="BK139" s="66" t="s">
        <v>197</v>
      </c>
      <c r="BL139" s="65" t="s">
        <v>210</v>
      </c>
      <c r="BM139" s="68" t="s">
        <v>157</v>
      </c>
    </row>
    <row r="140" spans="1:65" ht="12.75">
      <c r="A140" s="55"/>
      <c r="B140" s="56"/>
      <c r="C140" s="56"/>
      <c r="D140" s="57"/>
      <c r="E140" s="57"/>
      <c r="F140" s="58"/>
      <c r="G140" s="57"/>
      <c r="H140" s="57"/>
      <c r="I140" s="57"/>
      <c r="J140" s="60"/>
      <c r="K140" s="56"/>
      <c r="L140" s="57"/>
      <c r="M140" s="57"/>
      <c r="N140" s="57"/>
      <c r="O140" s="58"/>
      <c r="P140" s="57"/>
      <c r="Q140" s="57"/>
      <c r="R140" s="60"/>
      <c r="S140" s="56"/>
      <c r="T140" s="57"/>
      <c r="U140" s="57"/>
      <c r="V140" s="57"/>
      <c r="W140" s="61"/>
      <c r="X140" s="57"/>
      <c r="Y140" s="57"/>
      <c r="Z140" s="60"/>
      <c r="AA140" s="56"/>
      <c r="AB140" s="57"/>
      <c r="AC140" s="57"/>
      <c r="AD140" s="57"/>
      <c r="AE140" s="58"/>
      <c r="AF140" s="57"/>
      <c r="AG140" s="57"/>
      <c r="AH140" s="59"/>
      <c r="AI140" s="56"/>
      <c r="AJ140" s="57"/>
      <c r="AK140" s="57"/>
      <c r="AL140" s="57"/>
      <c r="AM140" s="58"/>
      <c r="AN140" s="57"/>
      <c r="AO140" s="57"/>
      <c r="AP140" s="59"/>
      <c r="AQ140" s="56"/>
      <c r="AR140" s="57"/>
      <c r="AS140" s="57"/>
      <c r="AT140" s="57"/>
      <c r="AU140" s="58"/>
      <c r="AV140" s="57"/>
      <c r="AW140" s="57"/>
      <c r="AX140" s="60"/>
      <c r="AY140" s="56"/>
      <c r="AZ140" s="57"/>
      <c r="BA140" s="57"/>
      <c r="BB140" s="57"/>
      <c r="BC140" s="58"/>
      <c r="BD140" s="57"/>
      <c r="BE140" s="57"/>
      <c r="BF140" s="60"/>
      <c r="BG140" s="56"/>
      <c r="BH140" s="57"/>
      <c r="BI140" s="57"/>
      <c r="BJ140" s="57"/>
      <c r="BK140" s="58"/>
      <c r="BL140" s="57"/>
      <c r="BM140" s="62"/>
    </row>
    <row r="141" spans="1:12" ht="12.75">
      <c r="A141">
        <f aca="true" t="shared" si="5" ref="A141:C156">A3</f>
        <v>1</v>
      </c>
      <c r="B141" s="6">
        <f>B3</f>
        <v>39387</v>
      </c>
      <c r="C141" s="6">
        <f>C3</f>
        <v>39416</v>
      </c>
      <c r="D141">
        <f>L3+T3+AB3</f>
        <v>1584</v>
      </c>
      <c r="E141">
        <f>M3+U3+AC3</f>
        <v>21428.12705691589</v>
      </c>
      <c r="F141">
        <f>N3+V3+AD3</f>
        <v>1202.6893</v>
      </c>
      <c r="G141">
        <f>F141/D141</f>
        <v>0.759273547979798</v>
      </c>
      <c r="H141">
        <f>H3</f>
        <v>20113.5868812626</v>
      </c>
      <c r="I141">
        <f>1000*E141/F141</f>
        <v>17816.84351637276</v>
      </c>
      <c r="K141" s="4">
        <v>40025</v>
      </c>
      <c r="L141">
        <v>3474</v>
      </c>
    </row>
    <row r="142" spans="1:12" ht="12.75">
      <c r="A142">
        <f t="shared" si="5"/>
        <v>2</v>
      </c>
      <c r="B142" s="6">
        <f t="shared" si="5"/>
        <v>39417</v>
      </c>
      <c r="C142" s="6">
        <f t="shared" si="5"/>
        <v>39447</v>
      </c>
      <c r="D142">
        <f aca="true" t="shared" si="6" ref="D142:F157">L4+T4+AB4</f>
        <v>1560</v>
      </c>
      <c r="E142">
        <f t="shared" si="6"/>
        <v>20087.246044971947</v>
      </c>
      <c r="F142">
        <f t="shared" si="6"/>
        <v>1103.663700000001</v>
      </c>
      <c r="G142">
        <f aca="true" t="shared" si="7" ref="G142:G160">F142/D142</f>
        <v>0.7074767307692313</v>
      </c>
      <c r="H142">
        <f aca="true" t="shared" si="8" ref="H142:H205">H4</f>
        <v>20674.1171378846</v>
      </c>
      <c r="I142">
        <f aca="true" t="shared" si="9" ref="I142:I160">1000*E142/F142</f>
        <v>18200.513476135828</v>
      </c>
      <c r="K142" s="4">
        <v>40056</v>
      </c>
      <c r="L142">
        <v>2650</v>
      </c>
    </row>
    <row r="143" spans="1:12" ht="12.75">
      <c r="A143">
        <f t="shared" si="5"/>
        <v>3</v>
      </c>
      <c r="B143" s="6">
        <f t="shared" si="5"/>
        <v>39448</v>
      </c>
      <c r="C143" s="6">
        <f t="shared" si="5"/>
        <v>39478</v>
      </c>
      <c r="D143">
        <f t="shared" si="6"/>
        <v>1475</v>
      </c>
      <c r="E143">
        <f t="shared" si="6"/>
        <v>19243.53827937835</v>
      </c>
      <c r="F143">
        <f t="shared" si="6"/>
        <v>956.6635000000001</v>
      </c>
      <c r="G143">
        <f t="shared" si="7"/>
        <v>0.6485854237288137</v>
      </c>
      <c r="H143">
        <f t="shared" si="8"/>
        <v>21536.3784726102</v>
      </c>
      <c r="I143">
        <f t="shared" si="9"/>
        <v>20115.263391337026</v>
      </c>
      <c r="K143" s="4">
        <v>40086</v>
      </c>
      <c r="L143">
        <v>3553</v>
      </c>
    </row>
    <row r="144" spans="1:12" ht="12.75">
      <c r="A144">
        <f t="shared" si="5"/>
        <v>4</v>
      </c>
      <c r="B144" s="6">
        <f t="shared" si="5"/>
        <v>39479</v>
      </c>
      <c r="C144" s="6">
        <f t="shared" si="5"/>
        <v>39507</v>
      </c>
      <c r="D144">
        <f t="shared" si="6"/>
        <v>1697</v>
      </c>
      <c r="E144">
        <f t="shared" si="6"/>
        <v>22476.26037839055</v>
      </c>
      <c r="F144">
        <f t="shared" si="6"/>
        <v>1126.4243</v>
      </c>
      <c r="G144">
        <f t="shared" si="7"/>
        <v>0.6637738951090159</v>
      </c>
      <c r="H144">
        <f t="shared" si="8"/>
        <v>22361.1832999411</v>
      </c>
      <c r="I144">
        <f t="shared" si="9"/>
        <v>19953.635924216615</v>
      </c>
      <c r="K144" s="4">
        <v>40117</v>
      </c>
      <c r="L144">
        <v>3296</v>
      </c>
    </row>
    <row r="145" spans="1:12" ht="12.75">
      <c r="A145">
        <f t="shared" si="5"/>
        <v>5</v>
      </c>
      <c r="B145" s="6">
        <f t="shared" si="5"/>
        <v>39508</v>
      </c>
      <c r="C145" s="6">
        <f t="shared" si="5"/>
        <v>39538</v>
      </c>
      <c r="D145">
        <f t="shared" si="6"/>
        <v>1780</v>
      </c>
      <c r="E145">
        <f t="shared" si="6"/>
        <v>22556.62149948041</v>
      </c>
      <c r="F145">
        <f t="shared" si="6"/>
        <v>1137.091899999999</v>
      </c>
      <c r="G145">
        <f t="shared" si="7"/>
        <v>0.6388156741573028</v>
      </c>
      <c r="H145">
        <f t="shared" si="8"/>
        <v>22747.0627887641</v>
      </c>
      <c r="I145">
        <f t="shared" si="9"/>
        <v>19837.113868703516</v>
      </c>
      <c r="K145" s="4">
        <v>40147</v>
      </c>
      <c r="L145">
        <v>3078</v>
      </c>
    </row>
    <row r="146" spans="1:9" ht="12.75">
      <c r="A146">
        <f t="shared" si="5"/>
        <v>6</v>
      </c>
      <c r="B146" s="6">
        <f t="shared" si="5"/>
        <v>39539</v>
      </c>
      <c r="C146" s="6">
        <f t="shared" si="5"/>
        <v>39568</v>
      </c>
      <c r="D146">
        <f t="shared" si="6"/>
        <v>1875</v>
      </c>
      <c r="E146">
        <f t="shared" si="6"/>
        <v>29161.1036287548</v>
      </c>
      <c r="F146">
        <f t="shared" si="6"/>
        <v>1374.8624000000002</v>
      </c>
      <c r="G146">
        <f t="shared" si="7"/>
        <v>0.7332599466666668</v>
      </c>
      <c r="H146">
        <f t="shared" si="8"/>
        <v>24426.2434795947</v>
      </c>
      <c r="I146">
        <f t="shared" si="9"/>
        <v>21210.19792871985</v>
      </c>
    </row>
    <row r="147" spans="1:9" ht="12.75">
      <c r="A147">
        <f t="shared" si="5"/>
        <v>7</v>
      </c>
      <c r="B147" s="6">
        <f t="shared" si="5"/>
        <v>39569</v>
      </c>
      <c r="C147" s="6">
        <f t="shared" si="5"/>
        <v>39599</v>
      </c>
      <c r="D147">
        <f t="shared" si="6"/>
        <v>1699</v>
      </c>
      <c r="E147">
        <f t="shared" si="6"/>
        <v>23804.21473641559</v>
      </c>
      <c r="F147">
        <f t="shared" si="6"/>
        <v>1088.064</v>
      </c>
      <c r="G147">
        <f t="shared" si="7"/>
        <v>0.6404143613890524</v>
      </c>
      <c r="H147">
        <f t="shared" si="8"/>
        <v>24004.928336704</v>
      </c>
      <c r="I147">
        <f t="shared" si="9"/>
        <v>21877.58692173952</v>
      </c>
    </row>
    <row r="148" spans="1:9" ht="12.75">
      <c r="A148">
        <f t="shared" si="5"/>
        <v>8</v>
      </c>
      <c r="B148" s="6">
        <f t="shared" si="5"/>
        <v>39600</v>
      </c>
      <c r="C148" s="6">
        <f t="shared" si="5"/>
        <v>39629</v>
      </c>
      <c r="D148">
        <f t="shared" si="6"/>
        <v>1861</v>
      </c>
      <c r="E148">
        <f t="shared" si="6"/>
        <v>26904.37618497287</v>
      </c>
      <c r="F148">
        <f t="shared" si="6"/>
        <v>1156.9739</v>
      </c>
      <c r="G148">
        <f t="shared" si="7"/>
        <v>0.6216947340139709</v>
      </c>
      <c r="H148">
        <f t="shared" si="8"/>
        <v>24172.9692095111</v>
      </c>
      <c r="I148">
        <f t="shared" si="9"/>
        <v>23254.09085284713</v>
      </c>
    </row>
    <row r="149" spans="1:9" ht="12.75">
      <c r="A149">
        <f t="shared" si="5"/>
        <v>9</v>
      </c>
      <c r="B149" s="6">
        <f t="shared" si="5"/>
        <v>39630</v>
      </c>
      <c r="C149" s="6">
        <f t="shared" si="5"/>
        <v>39660</v>
      </c>
      <c r="D149">
        <f t="shared" si="6"/>
        <v>1700</v>
      </c>
      <c r="E149">
        <f t="shared" si="6"/>
        <v>20666.53304243162</v>
      </c>
      <c r="F149">
        <f t="shared" si="6"/>
        <v>971.8332</v>
      </c>
      <c r="G149">
        <f t="shared" si="7"/>
        <v>0.5716665882352941</v>
      </c>
      <c r="H149">
        <f t="shared" si="8"/>
        <v>24379.4327759412</v>
      </c>
      <c r="I149">
        <f t="shared" si="9"/>
        <v>21265.514537300864</v>
      </c>
    </row>
    <row r="150" spans="1:9" ht="12.75">
      <c r="A150">
        <f t="shared" si="5"/>
        <v>10</v>
      </c>
      <c r="B150" s="6">
        <f t="shared" si="5"/>
        <v>39661</v>
      </c>
      <c r="C150" s="6">
        <f t="shared" si="5"/>
        <v>39691</v>
      </c>
      <c r="D150">
        <f t="shared" si="6"/>
        <v>1584</v>
      </c>
      <c r="E150">
        <f t="shared" si="6"/>
        <v>21971.64509891316</v>
      </c>
      <c r="F150">
        <f t="shared" si="6"/>
        <v>1059.392</v>
      </c>
      <c r="G150">
        <f t="shared" si="7"/>
        <v>0.6688080808080809</v>
      </c>
      <c r="H150">
        <f t="shared" si="8"/>
        <v>24210.7267571338</v>
      </c>
      <c r="I150">
        <f t="shared" si="9"/>
        <v>20739.863146892894</v>
      </c>
    </row>
    <row r="151" spans="1:9" ht="12.75">
      <c r="A151">
        <f t="shared" si="5"/>
        <v>11</v>
      </c>
      <c r="B151" s="6">
        <f t="shared" si="5"/>
        <v>39692</v>
      </c>
      <c r="C151" s="6">
        <f t="shared" si="5"/>
        <v>39721</v>
      </c>
      <c r="D151">
        <f t="shared" si="6"/>
        <v>2008</v>
      </c>
      <c r="E151">
        <f t="shared" si="6"/>
        <v>28446.242705047967</v>
      </c>
      <c r="F151">
        <f t="shared" si="6"/>
        <v>1385.2917</v>
      </c>
      <c r="G151">
        <f t="shared" si="7"/>
        <v>0.6898863047808765</v>
      </c>
      <c r="H151">
        <f t="shared" si="8"/>
        <v>24835.9706251494</v>
      </c>
      <c r="I151">
        <f t="shared" si="9"/>
        <v>20534.478554262594</v>
      </c>
    </row>
    <row r="152" spans="1:9" ht="12.75">
      <c r="A152">
        <f t="shared" si="5"/>
        <v>12</v>
      </c>
      <c r="B152" s="6">
        <f t="shared" si="5"/>
        <v>39722</v>
      </c>
      <c r="C152" s="6">
        <f t="shared" si="5"/>
        <v>39752</v>
      </c>
      <c r="D152">
        <f t="shared" si="6"/>
        <v>2530</v>
      </c>
      <c r="E152">
        <f t="shared" si="6"/>
        <v>43151.293292449605</v>
      </c>
      <c r="F152">
        <f t="shared" si="6"/>
        <v>1854.0796</v>
      </c>
      <c r="G152">
        <f t="shared" si="7"/>
        <v>0.7328377865612649</v>
      </c>
      <c r="H152">
        <f t="shared" si="8"/>
        <v>25371.1252486561</v>
      </c>
      <c r="I152">
        <f t="shared" si="9"/>
        <v>23273.700488614195</v>
      </c>
    </row>
    <row r="153" spans="1:9" ht="12.75">
      <c r="A153">
        <f t="shared" si="5"/>
        <v>13</v>
      </c>
      <c r="B153" s="6">
        <f t="shared" si="5"/>
        <v>39753</v>
      </c>
      <c r="C153" s="6">
        <f t="shared" si="5"/>
        <v>39782</v>
      </c>
      <c r="D153">
        <f t="shared" si="6"/>
        <v>2559</v>
      </c>
      <c r="E153">
        <f t="shared" si="6"/>
        <v>44715.22087268689</v>
      </c>
      <c r="F153">
        <f t="shared" si="6"/>
        <v>2129.1508</v>
      </c>
      <c r="G153">
        <f t="shared" si="7"/>
        <v>0.8320245408362641</v>
      </c>
      <c r="H153">
        <f t="shared" si="8"/>
        <v>25510.5348975772</v>
      </c>
      <c r="I153">
        <f t="shared" si="9"/>
        <v>21001.434408820125</v>
      </c>
    </row>
    <row r="154" spans="1:9" ht="12.75">
      <c r="A154">
        <f t="shared" si="5"/>
        <v>14</v>
      </c>
      <c r="B154" s="6">
        <f t="shared" si="5"/>
        <v>39783</v>
      </c>
      <c r="C154" s="6">
        <f t="shared" si="5"/>
        <v>39813</v>
      </c>
      <c r="D154">
        <f t="shared" si="6"/>
        <v>3037</v>
      </c>
      <c r="E154">
        <f t="shared" si="6"/>
        <v>47885.36886980499</v>
      </c>
      <c r="F154">
        <f t="shared" si="6"/>
        <v>2477.0373</v>
      </c>
      <c r="G154">
        <f t="shared" si="7"/>
        <v>0.8156197892657228</v>
      </c>
      <c r="H154">
        <f t="shared" si="8"/>
        <v>23198.3195358248</v>
      </c>
      <c r="I154">
        <f t="shared" si="9"/>
        <v>19331.710858695988</v>
      </c>
    </row>
    <row r="155" spans="1:9" ht="12.75">
      <c r="A155">
        <f t="shared" si="5"/>
        <v>15</v>
      </c>
      <c r="B155" s="6">
        <f t="shared" si="5"/>
        <v>39814</v>
      </c>
      <c r="C155" s="6">
        <f t="shared" si="5"/>
        <v>39844</v>
      </c>
      <c r="D155">
        <f t="shared" si="6"/>
        <v>2370</v>
      </c>
      <c r="E155">
        <f t="shared" si="6"/>
        <v>37720.62611901943</v>
      </c>
      <c r="F155">
        <f t="shared" si="6"/>
        <v>2071.4753</v>
      </c>
      <c r="G155">
        <f t="shared" si="7"/>
        <v>0.8740402109704641</v>
      </c>
      <c r="H155">
        <f t="shared" si="8"/>
        <v>23400.2155318143</v>
      </c>
      <c r="I155">
        <f t="shared" si="9"/>
        <v>18209.546654512087</v>
      </c>
    </row>
    <row r="156" spans="1:9" ht="12.75">
      <c r="A156">
        <f t="shared" si="5"/>
        <v>16</v>
      </c>
      <c r="B156" s="6">
        <f t="shared" si="5"/>
        <v>39845</v>
      </c>
      <c r="C156" s="6">
        <f t="shared" si="5"/>
        <v>39872</v>
      </c>
      <c r="D156">
        <f t="shared" si="6"/>
        <v>3332</v>
      </c>
      <c r="E156">
        <f t="shared" si="6"/>
        <v>53112.610271152356</v>
      </c>
      <c r="F156">
        <f t="shared" si="6"/>
        <v>2783.7960000000003</v>
      </c>
      <c r="G156">
        <f t="shared" si="7"/>
        <v>0.8354729891956784</v>
      </c>
      <c r="H156">
        <f t="shared" si="8"/>
        <v>22162.7128619748</v>
      </c>
      <c r="I156">
        <f t="shared" si="9"/>
        <v>19079.203458569646</v>
      </c>
    </row>
    <row r="157" spans="1:9" ht="12.75">
      <c r="A157">
        <f aca="true" t="shared" si="10" ref="A157:C172">A19</f>
        <v>17</v>
      </c>
      <c r="B157" s="6">
        <f t="shared" si="10"/>
        <v>39873</v>
      </c>
      <c r="C157" s="6">
        <f t="shared" si="10"/>
        <v>39903</v>
      </c>
      <c r="D157">
        <f t="shared" si="6"/>
        <v>3980</v>
      </c>
      <c r="E157">
        <f t="shared" si="6"/>
        <v>51137.20849593115</v>
      </c>
      <c r="F157">
        <f t="shared" si="6"/>
        <v>3221.3745</v>
      </c>
      <c r="G157">
        <f t="shared" si="7"/>
        <v>0.8093905778894472</v>
      </c>
      <c r="H157">
        <f t="shared" si="8"/>
        <v>19825.6572043468</v>
      </c>
      <c r="I157">
        <f t="shared" si="9"/>
        <v>15874.34447498456</v>
      </c>
    </row>
    <row r="158" spans="1:9" ht="12.75">
      <c r="A158">
        <f t="shared" si="10"/>
        <v>18</v>
      </c>
      <c r="B158" s="6">
        <f t="shared" si="10"/>
        <v>39904</v>
      </c>
      <c r="C158" s="6">
        <f t="shared" si="10"/>
        <v>39933</v>
      </c>
      <c r="D158">
        <f aca="true" t="shared" si="11" ref="D158:F172">L20+T20+AB20</f>
        <v>3901</v>
      </c>
      <c r="E158">
        <f t="shared" si="11"/>
        <v>50458.2705840637</v>
      </c>
      <c r="F158">
        <f t="shared" si="11"/>
        <v>3278.2756</v>
      </c>
      <c r="G158">
        <f t="shared" si="7"/>
        <v>0.8403680082030248</v>
      </c>
      <c r="H158">
        <f t="shared" si="8"/>
        <v>18592.0663630094</v>
      </c>
      <c r="I158">
        <f t="shared" si="9"/>
        <v>15391.710991005059</v>
      </c>
    </row>
    <row r="159" spans="1:9" ht="12.75">
      <c r="A159">
        <f t="shared" si="10"/>
        <v>19</v>
      </c>
      <c r="B159" s="6">
        <f t="shared" si="10"/>
        <v>39934</v>
      </c>
      <c r="C159" s="6">
        <f t="shared" si="10"/>
        <v>39964</v>
      </c>
      <c r="D159">
        <f t="shared" si="11"/>
        <v>3474</v>
      </c>
      <c r="E159">
        <f t="shared" si="11"/>
        <v>44243.34591397572</v>
      </c>
      <c r="F159">
        <f t="shared" si="11"/>
        <v>2996.4948999999997</v>
      </c>
      <c r="G159">
        <f t="shared" si="7"/>
        <v>0.862548906160046</v>
      </c>
      <c r="H159">
        <f t="shared" si="8"/>
        <v>17392.9906801525</v>
      </c>
      <c r="I159">
        <f t="shared" si="9"/>
        <v>14765.032943648834</v>
      </c>
    </row>
    <row r="160" spans="1:9" ht="12.75">
      <c r="A160">
        <f t="shared" si="10"/>
        <v>20</v>
      </c>
      <c r="B160" s="6">
        <f t="shared" si="10"/>
        <v>39965</v>
      </c>
      <c r="C160" s="6">
        <f t="shared" si="10"/>
        <v>39994</v>
      </c>
      <c r="D160">
        <f t="shared" si="11"/>
        <v>2982</v>
      </c>
      <c r="E160">
        <f t="shared" si="11"/>
        <v>35169.0249615892</v>
      </c>
      <c r="F160">
        <f t="shared" si="11"/>
        <v>2458.5324</v>
      </c>
      <c r="G160">
        <f t="shared" si="7"/>
        <v>0.8244575452716298</v>
      </c>
      <c r="H160">
        <f t="shared" si="8"/>
        <v>16857.0816512073</v>
      </c>
      <c r="I160">
        <f t="shared" si="9"/>
        <v>14304.88569586848</v>
      </c>
    </row>
    <row r="161" spans="1:9" ht="12.75">
      <c r="A161">
        <f t="shared" si="10"/>
        <v>21</v>
      </c>
      <c r="B161" s="6">
        <f t="shared" si="10"/>
        <v>39995</v>
      </c>
      <c r="C161" s="6">
        <f t="shared" si="10"/>
        <v>40025</v>
      </c>
      <c r="D161">
        <f t="shared" si="11"/>
        <v>3244</v>
      </c>
      <c r="E161">
        <f t="shared" si="11"/>
        <v>40488.52682152112</v>
      </c>
      <c r="F161">
        <f t="shared" si="11"/>
        <v>2852.9615000000003</v>
      </c>
      <c r="G161">
        <f>F161/D161</f>
        <v>0.8794579223181259</v>
      </c>
      <c r="H161">
        <f t="shared" si="8"/>
        <v>17373.4272232429</v>
      </c>
      <c r="I161">
        <f>1000*E161/F161</f>
        <v>14191.753664226144</v>
      </c>
    </row>
    <row r="162" spans="1:9" ht="12.75">
      <c r="A162">
        <f t="shared" si="10"/>
        <v>22</v>
      </c>
      <c r="B162" s="6">
        <f t="shared" si="10"/>
        <v>40026</v>
      </c>
      <c r="C162" s="6">
        <f t="shared" si="10"/>
        <v>40056</v>
      </c>
      <c r="D162">
        <f>L24+T24+AB24</f>
        <v>2445</v>
      </c>
      <c r="E162">
        <f t="shared" si="11"/>
        <v>31013.733431875222</v>
      </c>
      <c r="F162">
        <f t="shared" si="11"/>
        <v>2265.9504</v>
      </c>
      <c r="G162">
        <f>F162/D162</f>
        <v>0.9267690797546013</v>
      </c>
      <c r="H162">
        <f t="shared" si="8"/>
        <v>16884.870183231</v>
      </c>
      <c r="I162">
        <f>1000*E162/F162</f>
        <v>13686.854501261465</v>
      </c>
    </row>
    <row r="163" spans="1:9" ht="12.75">
      <c r="A163">
        <f t="shared" si="10"/>
        <v>23</v>
      </c>
      <c r="B163" s="6">
        <f t="shared" si="10"/>
        <v>40057</v>
      </c>
      <c r="C163" s="6">
        <f t="shared" si="10"/>
        <v>40086</v>
      </c>
      <c r="D163">
        <f>L25+T25+AB25</f>
        <v>3215</v>
      </c>
      <c r="E163">
        <f t="shared" si="11"/>
        <v>38678.99624968294</v>
      </c>
      <c r="F163">
        <f t="shared" si="11"/>
        <v>2959.8096</v>
      </c>
      <c r="G163">
        <f>F163/D163</f>
        <v>0.9206250699844479</v>
      </c>
      <c r="H163">
        <f t="shared" si="8"/>
        <v>16614.4186979159</v>
      </c>
      <c r="I163">
        <f>1000*E163/F163</f>
        <v>13068.069057443066</v>
      </c>
    </row>
    <row r="164" spans="1:9" ht="12.75">
      <c r="A164">
        <f t="shared" si="10"/>
        <v>24</v>
      </c>
      <c r="B164" s="6">
        <f t="shared" si="10"/>
        <v>40087</v>
      </c>
      <c r="C164" s="6">
        <f t="shared" si="10"/>
        <v>40117</v>
      </c>
      <c r="D164">
        <f>L26+T26+AB26</f>
        <v>2967</v>
      </c>
      <c r="E164">
        <f t="shared" si="11"/>
        <v>37691.09699096576</v>
      </c>
      <c r="F164">
        <f t="shared" si="11"/>
        <v>2736.5191</v>
      </c>
      <c r="G164">
        <f>F164/D164</f>
        <v>0.9223185372430064</v>
      </c>
      <c r="H164">
        <f t="shared" si="8"/>
        <v>15883.8233923492</v>
      </c>
      <c r="I164">
        <f>1000*E164/F164</f>
        <v>13773.372526786223</v>
      </c>
    </row>
    <row r="165" spans="1:9" ht="12.75">
      <c r="A165">
        <f t="shared" si="10"/>
        <v>25</v>
      </c>
      <c r="B165" s="6">
        <f t="shared" si="10"/>
        <v>40118</v>
      </c>
      <c r="C165" s="6">
        <f t="shared" si="10"/>
        <v>40147</v>
      </c>
      <c r="D165">
        <f>L27+T27+AB27</f>
        <v>2871</v>
      </c>
      <c r="E165">
        <f t="shared" si="11"/>
        <v>31935.31835115322</v>
      </c>
      <c r="F165">
        <f t="shared" si="11"/>
        <v>2408.0208000000002</v>
      </c>
      <c r="G165">
        <f>F165/D165</f>
        <v>0.838739393939394</v>
      </c>
      <c r="H165">
        <f t="shared" si="8"/>
        <v>16212.5926347963</v>
      </c>
      <c r="I165">
        <f>1000*E165/F165</f>
        <v>13262.060838989935</v>
      </c>
    </row>
    <row r="166" spans="1:9" ht="12.75">
      <c r="A166">
        <f t="shared" si="10"/>
        <v>26</v>
      </c>
      <c r="B166" s="6">
        <f t="shared" si="10"/>
        <v>40148</v>
      </c>
      <c r="C166" s="6">
        <f t="shared" si="10"/>
        <v>40178</v>
      </c>
      <c r="D166">
        <f aca="true" t="shared" si="12" ref="D166:F174">L28+T28+AB28</f>
        <v>3271</v>
      </c>
      <c r="E166">
        <f t="shared" si="11"/>
        <v>35266.37215807641</v>
      </c>
      <c r="F166">
        <f t="shared" si="11"/>
        <v>2726.6992</v>
      </c>
      <c r="G166">
        <f aca="true" t="shared" si="13" ref="G166:G172">F166/D166</f>
        <v>0.8335980434118007</v>
      </c>
      <c r="H166">
        <f t="shared" si="8"/>
        <v>15341.8316794558</v>
      </c>
      <c r="I166">
        <f aca="true" t="shared" si="14" ref="I166:I172">1000*E166/F166</f>
        <v>12933.723000350172</v>
      </c>
    </row>
    <row r="167" spans="1:9" ht="12.75">
      <c r="A167">
        <f t="shared" si="10"/>
        <v>27</v>
      </c>
      <c r="B167" s="6">
        <f t="shared" si="10"/>
        <v>40179</v>
      </c>
      <c r="C167" s="6">
        <f t="shared" si="10"/>
        <v>40209</v>
      </c>
      <c r="D167">
        <f t="shared" si="12"/>
        <v>2141</v>
      </c>
      <c r="E167">
        <f t="shared" si="11"/>
        <v>23840.6764048661</v>
      </c>
      <c r="F167">
        <f t="shared" si="11"/>
        <v>1913.656</v>
      </c>
      <c r="G167">
        <f t="shared" si="13"/>
        <v>0.8938141055581503</v>
      </c>
      <c r="H167">
        <f t="shared" si="8"/>
        <v>15293.5715816016</v>
      </c>
      <c r="I167">
        <f t="shared" si="14"/>
        <v>12458.182873445436</v>
      </c>
    </row>
    <row r="168" spans="1:9" ht="12.75">
      <c r="A168">
        <f t="shared" si="10"/>
        <v>28</v>
      </c>
      <c r="B168" s="6">
        <f t="shared" si="10"/>
        <v>40210</v>
      </c>
      <c r="C168" s="6">
        <f t="shared" si="10"/>
        <v>40237</v>
      </c>
      <c r="D168">
        <f t="shared" si="12"/>
        <v>2792</v>
      </c>
      <c r="E168">
        <f t="shared" si="11"/>
        <v>27790.16752193033</v>
      </c>
      <c r="F168">
        <f t="shared" si="11"/>
        <v>2199.228</v>
      </c>
      <c r="G168">
        <f t="shared" si="13"/>
        <v>0.7876891117478511</v>
      </c>
      <c r="H168">
        <f t="shared" si="8"/>
        <v>15548.1872382091</v>
      </c>
      <c r="I168">
        <f t="shared" si="14"/>
        <v>12636.32853070729</v>
      </c>
    </row>
    <row r="169" spans="1:9" ht="12.75">
      <c r="A169">
        <f t="shared" si="10"/>
        <v>29</v>
      </c>
      <c r="B169" s="6">
        <f t="shared" si="10"/>
        <v>40238</v>
      </c>
      <c r="C169" s="6">
        <f t="shared" si="10"/>
        <v>40268</v>
      </c>
      <c r="D169">
        <f t="shared" si="12"/>
        <v>2639</v>
      </c>
      <c r="E169">
        <f t="shared" si="11"/>
        <v>28878.84067325379</v>
      </c>
      <c r="F169">
        <f t="shared" si="11"/>
        <v>2316.18</v>
      </c>
      <c r="G169">
        <f t="shared" si="13"/>
        <v>0.877673361121637</v>
      </c>
      <c r="H169">
        <f t="shared" si="8"/>
        <v>15040.8439447734</v>
      </c>
      <c r="I169">
        <f t="shared" si="14"/>
        <v>12468.305862780006</v>
      </c>
    </row>
    <row r="170" spans="1:9" ht="12.75">
      <c r="A170">
        <f t="shared" si="10"/>
        <v>30</v>
      </c>
      <c r="B170" s="6">
        <f t="shared" si="10"/>
        <v>40269</v>
      </c>
      <c r="C170" s="6">
        <f t="shared" si="10"/>
        <v>40298</v>
      </c>
      <c r="D170">
        <f t="shared" si="12"/>
        <v>3392</v>
      </c>
      <c r="E170">
        <f t="shared" si="11"/>
        <v>36471.8663056229</v>
      </c>
      <c r="F170">
        <f t="shared" si="11"/>
        <v>2971.8559999999998</v>
      </c>
      <c r="G170">
        <f t="shared" si="13"/>
        <v>0.8761367924528302</v>
      </c>
      <c r="H170">
        <f t="shared" si="8"/>
        <v>15160.6677352334</v>
      </c>
      <c r="I170">
        <f t="shared" si="14"/>
        <v>12272.420435452761</v>
      </c>
    </row>
    <row r="171" spans="1:9" ht="12.75">
      <c r="A171">
        <f t="shared" si="10"/>
        <v>31</v>
      </c>
      <c r="B171" s="6">
        <f t="shared" si="10"/>
        <v>40299</v>
      </c>
      <c r="C171" s="6">
        <f t="shared" si="10"/>
        <v>40329</v>
      </c>
      <c r="D171">
        <f t="shared" si="12"/>
        <v>3143</v>
      </c>
      <c r="E171">
        <f t="shared" si="11"/>
        <v>31063.59929730381</v>
      </c>
      <c r="F171">
        <f t="shared" si="11"/>
        <v>2666.7200000000003</v>
      </c>
      <c r="G171">
        <f t="shared" si="13"/>
        <v>0.8484632516703787</v>
      </c>
      <c r="H171">
        <f t="shared" si="8"/>
        <v>14839.3860001454</v>
      </c>
      <c r="I171">
        <f t="shared" si="14"/>
        <v>11648.616764153643</v>
      </c>
    </row>
    <row r="172" spans="1:9" ht="12.75">
      <c r="A172">
        <f t="shared" si="10"/>
        <v>32</v>
      </c>
      <c r="B172" s="6">
        <f t="shared" si="10"/>
        <v>40330</v>
      </c>
      <c r="C172" s="6">
        <f t="shared" si="10"/>
        <v>40359</v>
      </c>
      <c r="D172">
        <f t="shared" si="12"/>
        <v>3352</v>
      </c>
      <c r="E172">
        <f t="shared" si="11"/>
        <v>37510.46410080851</v>
      </c>
      <c r="F172">
        <f t="shared" si="11"/>
        <v>3058.3549999999996</v>
      </c>
      <c r="G172">
        <f t="shared" si="13"/>
        <v>0.9123970763723149</v>
      </c>
      <c r="H172">
        <f t="shared" si="8"/>
        <v>14945.9436317503</v>
      </c>
      <c r="I172">
        <f t="shared" si="14"/>
        <v>12264.914995416986</v>
      </c>
    </row>
    <row r="173" spans="1:9" ht="12.75">
      <c r="A173">
        <f aca="true" t="shared" si="15" ref="A173:C188">A35</f>
        <v>33</v>
      </c>
      <c r="B173" s="6">
        <f t="shared" si="15"/>
        <v>40360</v>
      </c>
      <c r="C173" s="6">
        <f t="shared" si="15"/>
        <v>40390</v>
      </c>
      <c r="D173">
        <f t="shared" si="12"/>
        <v>2973</v>
      </c>
      <c r="E173">
        <f t="shared" si="12"/>
        <v>30862.751308151972</v>
      </c>
      <c r="F173">
        <f t="shared" si="12"/>
        <v>2531.462</v>
      </c>
      <c r="G173">
        <f>F173/D173</f>
        <v>0.8514840228725193</v>
      </c>
      <c r="H173">
        <f t="shared" si="8"/>
        <v>15043.6888240134</v>
      </c>
      <c r="I173">
        <f>1000*E173/F173</f>
        <v>12191.670784768632</v>
      </c>
    </row>
    <row r="174" spans="1:9" ht="12.75">
      <c r="A174">
        <f t="shared" si="15"/>
        <v>34</v>
      </c>
      <c r="B174" s="6">
        <f t="shared" si="15"/>
        <v>40391</v>
      </c>
      <c r="C174" s="6">
        <f t="shared" si="15"/>
        <v>40421</v>
      </c>
      <c r="D174">
        <f t="shared" si="12"/>
        <v>3061</v>
      </c>
      <c r="E174">
        <f t="shared" si="12"/>
        <v>34456.59799069966</v>
      </c>
      <c r="F174">
        <f t="shared" si="12"/>
        <v>2787.392</v>
      </c>
      <c r="G174">
        <f>F174/D174</f>
        <v>0.9106148317543286</v>
      </c>
      <c r="H174">
        <f t="shared" si="8"/>
        <v>15010.9235901166</v>
      </c>
      <c r="I174">
        <f>1000*E174/F174</f>
        <v>12361.590329131912</v>
      </c>
    </row>
    <row r="175" spans="1:9" ht="12.75">
      <c r="A175">
        <f t="shared" si="15"/>
        <v>35</v>
      </c>
      <c r="B175" s="6">
        <f t="shared" si="15"/>
        <v>40422</v>
      </c>
      <c r="C175" s="6">
        <f t="shared" si="15"/>
        <v>40451</v>
      </c>
      <c r="D175">
        <f>L37+T37+AB37</f>
        <v>3334</v>
      </c>
      <c r="E175">
        <f>M37+U37+AC37</f>
        <v>35024.96883897884</v>
      </c>
      <c r="F175">
        <f>N37+V37+AD37</f>
        <v>2737.645</v>
      </c>
      <c r="G175">
        <f>F175/D175</f>
        <v>0.821129274145171</v>
      </c>
      <c r="H175">
        <f t="shared" si="8"/>
        <v>15637.3130259393</v>
      </c>
      <c r="I175">
        <f>1000*E175/F175</f>
        <v>12793.831500789489</v>
      </c>
    </row>
    <row r="176" spans="1:9" ht="12.75">
      <c r="A176">
        <f t="shared" si="15"/>
        <v>36</v>
      </c>
      <c r="B176" s="6">
        <f t="shared" si="15"/>
        <v>40452</v>
      </c>
      <c r="C176" s="6">
        <f>C38</f>
        <v>40482</v>
      </c>
      <c r="D176">
        <f aca="true" t="shared" si="16" ref="D176:F191">L38+T38+AB38</f>
        <v>3637</v>
      </c>
      <c r="E176">
        <f t="shared" si="16"/>
        <v>36784.45845890461</v>
      </c>
      <c r="F176">
        <f t="shared" si="16"/>
        <v>2786.154999999997</v>
      </c>
      <c r="G176">
        <f aca="true" t="shared" si="17" ref="G176:G236">F176/D176</f>
        <v>0.7660585647511677</v>
      </c>
      <c r="H176">
        <f t="shared" si="8"/>
        <v>15700.667118341</v>
      </c>
      <c r="I176">
        <f aca="true" t="shared" si="18" ref="I176:I236">1000*E176/F176</f>
        <v>13202.58867826975</v>
      </c>
    </row>
    <row r="177" spans="1:9" ht="12.75">
      <c r="A177">
        <f t="shared" si="15"/>
        <v>37</v>
      </c>
      <c r="B177" s="6">
        <f t="shared" si="15"/>
        <v>40483</v>
      </c>
      <c r="C177" s="6">
        <f>C39</f>
        <v>40512</v>
      </c>
      <c r="D177">
        <f t="shared" si="16"/>
        <v>3777</v>
      </c>
      <c r="E177">
        <f t="shared" si="16"/>
        <v>37547.699437702584</v>
      </c>
      <c r="F177">
        <f t="shared" si="16"/>
        <v>2801.984533333336</v>
      </c>
      <c r="G177">
        <f t="shared" si="17"/>
        <v>0.7418545229900281</v>
      </c>
      <c r="H177">
        <f t="shared" si="8"/>
        <v>16066.648713885</v>
      </c>
      <c r="I177">
        <f t="shared" si="18"/>
        <v>13400.394966861064</v>
      </c>
    </row>
    <row r="178" spans="1:9" ht="12.75">
      <c r="A178">
        <f t="shared" si="15"/>
        <v>38</v>
      </c>
      <c r="B178" s="6">
        <f t="shared" si="15"/>
        <v>40513</v>
      </c>
      <c r="C178" s="6">
        <f t="shared" si="15"/>
        <v>40543</v>
      </c>
      <c r="D178">
        <f t="shared" si="16"/>
        <v>3228</v>
      </c>
      <c r="E178">
        <f t="shared" si="16"/>
        <v>30335.91654147002</v>
      </c>
      <c r="F178">
        <f t="shared" si="16"/>
        <v>2237.329333333333</v>
      </c>
      <c r="G178">
        <f t="shared" si="17"/>
        <v>0.6931007847996695</v>
      </c>
      <c r="H178">
        <f t="shared" si="8"/>
        <v>16466.2258845606</v>
      </c>
      <c r="I178">
        <f t="shared" si="18"/>
        <v>13558.985746757899</v>
      </c>
    </row>
    <row r="179" spans="1:9" ht="12.75">
      <c r="A179">
        <f t="shared" si="15"/>
        <v>39</v>
      </c>
      <c r="B179" s="6">
        <f t="shared" si="15"/>
        <v>40544</v>
      </c>
      <c r="C179" s="6">
        <f t="shared" si="15"/>
        <v>40574</v>
      </c>
      <c r="D179">
        <f t="shared" si="16"/>
        <v>2989</v>
      </c>
      <c r="E179">
        <f t="shared" si="16"/>
        <v>31791.34446523987</v>
      </c>
      <c r="F179">
        <f t="shared" si="16"/>
        <v>2431.3810000000003</v>
      </c>
      <c r="G179">
        <f t="shared" si="17"/>
        <v>0.8134429575108733</v>
      </c>
      <c r="H179">
        <f t="shared" si="8"/>
        <v>16267.3818663551</v>
      </c>
      <c r="I179">
        <f t="shared" si="18"/>
        <v>13075.42687272783</v>
      </c>
    </row>
    <row r="180" spans="1:9" ht="12.75">
      <c r="A180">
        <f t="shared" si="15"/>
        <v>40</v>
      </c>
      <c r="B180" s="6">
        <f t="shared" si="15"/>
        <v>40575</v>
      </c>
      <c r="C180" s="6">
        <f t="shared" si="15"/>
        <v>40602</v>
      </c>
      <c r="D180">
        <f t="shared" si="16"/>
        <v>2926</v>
      </c>
      <c r="E180">
        <f t="shared" si="16"/>
        <v>27979.168760668377</v>
      </c>
      <c r="F180">
        <f t="shared" si="16"/>
        <v>2112.383333333333</v>
      </c>
      <c r="G180">
        <f t="shared" si="17"/>
        <v>0.7219355206197311</v>
      </c>
      <c r="H180">
        <f t="shared" si="8"/>
        <v>16620.4230099854</v>
      </c>
      <c r="I180">
        <f t="shared" si="18"/>
        <v>13245.308424450288</v>
      </c>
    </row>
    <row r="181" spans="1:9" ht="12.75">
      <c r="A181">
        <f t="shared" si="15"/>
        <v>41</v>
      </c>
      <c r="B181" s="6">
        <f t="shared" si="15"/>
        <v>40603</v>
      </c>
      <c r="C181" s="6">
        <f t="shared" si="15"/>
        <v>40633</v>
      </c>
      <c r="D181">
        <f t="shared" si="16"/>
        <v>3146</v>
      </c>
      <c r="E181">
        <f t="shared" si="16"/>
        <v>29714.01973068095</v>
      </c>
      <c r="F181">
        <f t="shared" si="16"/>
        <v>2276.132</v>
      </c>
      <c r="G181">
        <f t="shared" si="17"/>
        <v>0.7235003178639543</v>
      </c>
      <c r="H181">
        <f t="shared" si="8"/>
        <v>16184.0161797322</v>
      </c>
      <c r="I181">
        <f t="shared" si="18"/>
        <v>13054.61182861141</v>
      </c>
    </row>
    <row r="182" spans="1:9" ht="12.75">
      <c r="A182">
        <f t="shared" si="15"/>
        <v>42</v>
      </c>
      <c r="B182" s="6">
        <f t="shared" si="15"/>
        <v>40634</v>
      </c>
      <c r="C182" s="6">
        <f t="shared" si="15"/>
        <v>40663</v>
      </c>
      <c r="D182">
        <f t="shared" si="16"/>
        <v>2909</v>
      </c>
      <c r="E182">
        <f t="shared" si="16"/>
        <v>29667.86088839816</v>
      </c>
      <c r="F182">
        <f t="shared" si="16"/>
        <v>2222.7053333333333</v>
      </c>
      <c r="G182">
        <f t="shared" si="17"/>
        <v>0.764078835796952</v>
      </c>
      <c r="H182">
        <f t="shared" si="8"/>
        <v>16375.7764509622</v>
      </c>
      <c r="I182">
        <f t="shared" si="18"/>
        <v>13347.63562379456</v>
      </c>
    </row>
    <row r="183" spans="1:9" ht="12.75">
      <c r="A183">
        <f t="shared" si="15"/>
        <v>43</v>
      </c>
      <c r="B183" s="6">
        <f t="shared" si="15"/>
        <v>40664</v>
      </c>
      <c r="C183" s="6">
        <f t="shared" si="15"/>
        <v>40694</v>
      </c>
      <c r="D183">
        <f t="shared" si="16"/>
        <v>2833</v>
      </c>
      <c r="E183">
        <f t="shared" si="16"/>
        <v>27757.98721064905</v>
      </c>
      <c r="F183">
        <f t="shared" si="16"/>
        <v>2085.172999999997</v>
      </c>
      <c r="G183">
        <f t="shared" si="17"/>
        <v>0.736030003529826</v>
      </c>
      <c r="H183">
        <f t="shared" si="8"/>
        <v>16231.4905712777</v>
      </c>
      <c r="I183">
        <f t="shared" si="18"/>
        <v>13312.078763080612</v>
      </c>
    </row>
    <row r="184" spans="1:9" ht="12.75">
      <c r="A184">
        <f t="shared" si="15"/>
        <v>44</v>
      </c>
      <c r="B184" s="6">
        <f t="shared" si="15"/>
        <v>40695</v>
      </c>
      <c r="C184" s="6">
        <f t="shared" si="15"/>
        <v>40724</v>
      </c>
      <c r="D184">
        <f t="shared" si="16"/>
        <v>3189</v>
      </c>
      <c r="E184">
        <f t="shared" si="16"/>
        <v>30766.614198816013</v>
      </c>
      <c r="F184">
        <f t="shared" si="16"/>
        <v>2300.51266666667</v>
      </c>
      <c r="G184">
        <f t="shared" si="17"/>
        <v>0.7213899864116243</v>
      </c>
      <c r="H184">
        <f t="shared" si="8"/>
        <v>15918.6100187658</v>
      </c>
      <c r="I184">
        <f t="shared" si="18"/>
        <v>13373.807779722129</v>
      </c>
    </row>
    <row r="185" spans="1:9" ht="12.75">
      <c r="A185">
        <f t="shared" si="15"/>
        <v>45</v>
      </c>
      <c r="B185" s="6">
        <f t="shared" si="15"/>
        <v>40725</v>
      </c>
      <c r="C185" s="6">
        <f t="shared" si="15"/>
        <v>40755</v>
      </c>
      <c r="D185">
        <f t="shared" si="16"/>
        <v>2527</v>
      </c>
      <c r="E185">
        <f t="shared" si="16"/>
        <v>26068.969721836</v>
      </c>
      <c r="F185">
        <f t="shared" si="16"/>
        <v>1873.864666666667</v>
      </c>
      <c r="G185">
        <f t="shared" si="17"/>
        <v>0.7415372642131647</v>
      </c>
      <c r="H185">
        <f t="shared" si="8"/>
        <v>16692.6890861195</v>
      </c>
      <c r="I185">
        <f t="shared" si="18"/>
        <v>13911.874312785303</v>
      </c>
    </row>
    <row r="186" spans="1:9" ht="12.75">
      <c r="A186">
        <f t="shared" si="15"/>
        <v>46</v>
      </c>
      <c r="B186" s="6">
        <f t="shared" si="15"/>
        <v>40756</v>
      </c>
      <c r="C186" s="6">
        <f t="shared" si="15"/>
        <v>40786</v>
      </c>
      <c r="D186">
        <f t="shared" si="16"/>
        <v>2764</v>
      </c>
      <c r="E186">
        <f t="shared" si="16"/>
        <v>27698.384979739192</v>
      </c>
      <c r="F186">
        <f t="shared" si="16"/>
        <v>1975.512333333337</v>
      </c>
      <c r="G186">
        <f t="shared" si="17"/>
        <v>0.714729498311627</v>
      </c>
      <c r="H186">
        <f t="shared" si="8"/>
        <v>16872.0068483033</v>
      </c>
      <c r="I186">
        <f t="shared" si="18"/>
        <v>14020.861582272653</v>
      </c>
    </row>
    <row r="187" spans="1:9" ht="12.75">
      <c r="A187">
        <f t="shared" si="15"/>
        <v>47</v>
      </c>
      <c r="B187" s="6">
        <f t="shared" si="15"/>
        <v>40787</v>
      </c>
      <c r="C187" s="6">
        <f t="shared" si="15"/>
        <v>40816</v>
      </c>
      <c r="D187">
        <f t="shared" si="16"/>
        <v>3080</v>
      </c>
      <c r="E187">
        <f t="shared" si="16"/>
        <v>32136.973658113217</v>
      </c>
      <c r="F187">
        <f t="shared" si="16"/>
        <v>2211.7317666666668</v>
      </c>
      <c r="G187">
        <f t="shared" si="17"/>
        <v>0.7180947294372295</v>
      </c>
      <c r="H187">
        <f t="shared" si="8"/>
        <v>16970.1370930045</v>
      </c>
      <c r="I187">
        <f t="shared" si="18"/>
        <v>14530.231080664595</v>
      </c>
    </row>
    <row r="188" spans="1:9" ht="12.75">
      <c r="A188">
        <f t="shared" si="15"/>
        <v>48</v>
      </c>
      <c r="B188" s="6">
        <f t="shared" si="15"/>
        <v>40817</v>
      </c>
      <c r="C188" s="6">
        <f t="shared" si="15"/>
        <v>40847</v>
      </c>
      <c r="D188">
        <f t="shared" si="16"/>
        <v>3246</v>
      </c>
      <c r="E188">
        <f t="shared" si="16"/>
        <v>34732.59391817176</v>
      </c>
      <c r="F188">
        <f t="shared" si="16"/>
        <v>2334.771666666663</v>
      </c>
      <c r="G188">
        <f t="shared" si="17"/>
        <v>0.7192765454918862</v>
      </c>
      <c r="H188">
        <f t="shared" si="8"/>
        <v>17368.3546499457</v>
      </c>
      <c r="I188">
        <f t="shared" si="18"/>
        <v>14876.227261982858</v>
      </c>
    </row>
    <row r="189" spans="1:9" ht="12.75">
      <c r="A189">
        <f aca="true" t="shared" si="19" ref="A189:C204">A51</f>
        <v>49</v>
      </c>
      <c r="B189" s="6">
        <f t="shared" si="19"/>
        <v>40848</v>
      </c>
      <c r="C189" s="6">
        <f t="shared" si="19"/>
        <v>40877</v>
      </c>
      <c r="D189">
        <f t="shared" si="16"/>
        <v>3088</v>
      </c>
      <c r="E189">
        <f t="shared" si="16"/>
        <v>33874.93933373624</v>
      </c>
      <c r="F189">
        <f t="shared" si="16"/>
        <v>2253.431999999997</v>
      </c>
      <c r="G189">
        <f t="shared" si="17"/>
        <v>0.729738341968911</v>
      </c>
      <c r="H189">
        <f t="shared" si="8"/>
        <v>17317.1236750544</v>
      </c>
      <c r="I189">
        <f t="shared" si="18"/>
        <v>15032.59886863073</v>
      </c>
    </row>
    <row r="190" spans="1:9" ht="12.75">
      <c r="A190">
        <f t="shared" si="19"/>
        <v>50</v>
      </c>
      <c r="B190" s="6">
        <f t="shared" si="19"/>
        <v>40878</v>
      </c>
      <c r="C190" s="6">
        <f t="shared" si="19"/>
        <v>40908</v>
      </c>
      <c r="D190">
        <f t="shared" si="16"/>
        <v>3279</v>
      </c>
      <c r="E190">
        <f t="shared" si="16"/>
        <v>35787.13387091504</v>
      </c>
      <c r="F190">
        <f t="shared" si="16"/>
        <v>2354.641000000004</v>
      </c>
      <c r="G190">
        <f t="shared" si="17"/>
        <v>0.7180972857578543</v>
      </c>
      <c r="H190">
        <f t="shared" si="8"/>
        <v>18133.3154538622</v>
      </c>
      <c r="I190">
        <f t="shared" si="18"/>
        <v>15198.55208115164</v>
      </c>
    </row>
    <row r="191" spans="1:9" ht="12.75">
      <c r="A191">
        <f t="shared" si="19"/>
        <v>51</v>
      </c>
      <c r="B191" s="6">
        <f t="shared" si="19"/>
        <v>40909</v>
      </c>
      <c r="C191" s="6">
        <f t="shared" si="19"/>
        <v>40939</v>
      </c>
      <c r="D191">
        <f t="shared" si="16"/>
        <v>2769</v>
      </c>
      <c r="E191">
        <f t="shared" si="16"/>
        <v>29743.151749918863</v>
      </c>
      <c r="F191">
        <f t="shared" si="16"/>
        <v>1991.6387666666628</v>
      </c>
      <c r="G191">
        <f t="shared" si="17"/>
        <v>0.7192628265318393</v>
      </c>
      <c r="H191">
        <f t="shared" si="8"/>
        <v>18214.2234639078</v>
      </c>
      <c r="I191">
        <f t="shared" si="18"/>
        <v>14934.009242900484</v>
      </c>
    </row>
    <row r="192" spans="1:9" ht="12.75">
      <c r="A192">
        <f t="shared" si="19"/>
        <v>52</v>
      </c>
      <c r="B192" s="6">
        <f t="shared" si="19"/>
        <v>40940</v>
      </c>
      <c r="C192" s="6">
        <f t="shared" si="19"/>
        <v>40968</v>
      </c>
      <c r="D192">
        <f aca="true" t="shared" si="20" ref="D192:F207">L54+T54+AB54</f>
        <v>3277</v>
      </c>
      <c r="E192">
        <f t="shared" si="20"/>
        <v>36577.99310188856</v>
      </c>
      <c r="F192">
        <f t="shared" si="20"/>
        <v>2433.232999999997</v>
      </c>
      <c r="G192">
        <f t="shared" si="17"/>
        <v>0.7425184620079331</v>
      </c>
      <c r="H192">
        <f t="shared" si="8"/>
        <v>18112.3432220819</v>
      </c>
      <c r="I192">
        <f t="shared" si="18"/>
        <v>15032.671799983234</v>
      </c>
    </row>
    <row r="193" spans="1:9" ht="12.75">
      <c r="A193">
        <f t="shared" si="19"/>
        <v>53</v>
      </c>
      <c r="B193" s="6">
        <f t="shared" si="19"/>
        <v>40969</v>
      </c>
      <c r="C193" s="6">
        <f t="shared" si="19"/>
        <v>40999</v>
      </c>
      <c r="D193">
        <f t="shared" si="20"/>
        <v>3080</v>
      </c>
      <c r="E193">
        <f t="shared" si="20"/>
        <v>33085.87568817181</v>
      </c>
      <c r="F193">
        <f t="shared" si="20"/>
        <v>2321.388999999997</v>
      </c>
      <c r="G193">
        <f t="shared" si="17"/>
        <v>0.7536977272727263</v>
      </c>
      <c r="H193">
        <f t="shared" si="8"/>
        <v>17795.3469634794</v>
      </c>
      <c r="I193">
        <f t="shared" si="18"/>
        <v>14252.620171876342</v>
      </c>
    </row>
    <row r="194" spans="1:9" ht="12.75">
      <c r="A194">
        <f t="shared" si="19"/>
        <v>54</v>
      </c>
      <c r="B194" s="6">
        <f t="shared" si="19"/>
        <v>41000</v>
      </c>
      <c r="C194" s="6">
        <f t="shared" si="19"/>
        <v>41029</v>
      </c>
      <c r="D194">
        <f t="shared" si="20"/>
        <v>2791</v>
      </c>
      <c r="E194">
        <f t="shared" si="20"/>
        <v>27117.87945860671</v>
      </c>
      <c r="F194">
        <f t="shared" si="20"/>
        <v>1962.674</v>
      </c>
      <c r="G194">
        <f t="shared" si="17"/>
        <v>0.7032153350053744</v>
      </c>
      <c r="H194">
        <f t="shared" si="8"/>
        <v>17936.989294308</v>
      </c>
      <c r="I194">
        <f t="shared" si="18"/>
        <v>13816.802718437555</v>
      </c>
    </row>
    <row r="195" spans="1:9" ht="12.75">
      <c r="A195">
        <f t="shared" si="19"/>
        <v>55</v>
      </c>
      <c r="B195" s="6">
        <f t="shared" si="19"/>
        <v>41030</v>
      </c>
      <c r="C195" s="6">
        <f t="shared" si="19"/>
        <v>41060</v>
      </c>
      <c r="D195">
        <f t="shared" si="20"/>
        <v>2804</v>
      </c>
      <c r="E195">
        <f t="shared" si="20"/>
        <v>28667.923501761554</v>
      </c>
      <c r="F195">
        <f t="shared" si="20"/>
        <v>2043.2</v>
      </c>
      <c r="G195">
        <f t="shared" si="17"/>
        <v>0.7286733238231099</v>
      </c>
      <c r="H195">
        <f t="shared" si="8"/>
        <v>17392.2243049888</v>
      </c>
      <c r="I195">
        <f t="shared" si="18"/>
        <v>14030.894431167557</v>
      </c>
    </row>
    <row r="196" spans="1:9" ht="12.75">
      <c r="A196">
        <f t="shared" si="19"/>
        <v>56</v>
      </c>
      <c r="B196" s="6">
        <f t="shared" si="19"/>
        <v>41061</v>
      </c>
      <c r="C196" s="6">
        <f t="shared" si="19"/>
        <v>41090</v>
      </c>
      <c r="D196">
        <f t="shared" si="20"/>
        <v>2162</v>
      </c>
      <c r="E196">
        <f t="shared" si="20"/>
        <v>22814.278590054382</v>
      </c>
      <c r="F196">
        <f t="shared" si="20"/>
        <v>1567.8429999999998</v>
      </c>
      <c r="G196">
        <f t="shared" si="17"/>
        <v>0.7251817761332099</v>
      </c>
      <c r="H196">
        <f t="shared" si="8"/>
        <v>17938.8558059359</v>
      </c>
      <c r="I196">
        <f t="shared" si="18"/>
        <v>14551.379564187475</v>
      </c>
    </row>
    <row r="197" spans="1:9" ht="12.75">
      <c r="A197">
        <f t="shared" si="19"/>
        <v>57</v>
      </c>
      <c r="B197" s="6">
        <f t="shared" si="19"/>
        <v>41091</v>
      </c>
      <c r="C197" s="6">
        <f t="shared" si="19"/>
        <v>41121</v>
      </c>
      <c r="D197">
        <f t="shared" si="20"/>
        <v>1843</v>
      </c>
      <c r="E197">
        <f t="shared" si="20"/>
        <v>20257.18681867768</v>
      </c>
      <c r="F197">
        <f t="shared" si="20"/>
        <v>1347.814000000001</v>
      </c>
      <c r="G197">
        <f t="shared" si="17"/>
        <v>0.7313152468800873</v>
      </c>
      <c r="H197">
        <f t="shared" si="8"/>
        <v>18384.7943632243</v>
      </c>
      <c r="I197">
        <f t="shared" si="18"/>
        <v>15029.660486296823</v>
      </c>
    </row>
    <row r="198" spans="1:9" ht="12.75">
      <c r="A198">
        <f t="shared" si="19"/>
        <v>58</v>
      </c>
      <c r="B198" s="6">
        <f t="shared" si="19"/>
        <v>41122</v>
      </c>
      <c r="C198" s="6">
        <f t="shared" si="19"/>
        <v>41152</v>
      </c>
      <c r="D198">
        <f t="shared" si="20"/>
        <v>2301</v>
      </c>
      <c r="E198">
        <f t="shared" si="20"/>
        <v>25274.12478060979</v>
      </c>
      <c r="F198">
        <f t="shared" si="20"/>
        <v>1666.788000000001</v>
      </c>
      <c r="G198">
        <f t="shared" si="17"/>
        <v>0.7243754889178622</v>
      </c>
      <c r="H198">
        <f t="shared" si="8"/>
        <v>18264.180719125</v>
      </c>
      <c r="I198">
        <f t="shared" si="18"/>
        <v>15163.370974958889</v>
      </c>
    </row>
    <row r="199" spans="1:9" ht="12.75">
      <c r="A199">
        <f t="shared" si="19"/>
        <v>59</v>
      </c>
      <c r="B199" s="6">
        <f t="shared" si="19"/>
        <v>41153</v>
      </c>
      <c r="C199" s="6">
        <f t="shared" si="19"/>
        <v>41182</v>
      </c>
      <c r="D199">
        <f t="shared" si="20"/>
        <v>2342</v>
      </c>
      <c r="E199">
        <f t="shared" si="20"/>
        <v>26975.11755998416</v>
      </c>
      <c r="F199">
        <f t="shared" si="20"/>
        <v>1760.736333333333</v>
      </c>
      <c r="G199">
        <f t="shared" si="17"/>
        <v>0.7518088528323369</v>
      </c>
      <c r="H199">
        <f t="shared" si="8"/>
        <v>18774.3233455944</v>
      </c>
      <c r="I199">
        <f t="shared" si="18"/>
        <v>15320.361742587711</v>
      </c>
    </row>
    <row r="200" spans="1:9" ht="12.75">
      <c r="A200">
        <f t="shared" si="19"/>
        <v>60</v>
      </c>
      <c r="B200" s="6">
        <f t="shared" si="19"/>
        <v>41183</v>
      </c>
      <c r="C200" s="6">
        <f t="shared" si="19"/>
        <v>41213</v>
      </c>
      <c r="D200">
        <f t="shared" si="20"/>
        <v>2473</v>
      </c>
      <c r="E200">
        <f t="shared" si="20"/>
        <v>27179.48651277388</v>
      </c>
      <c r="F200">
        <f t="shared" si="20"/>
        <v>1813.997666666667</v>
      </c>
      <c r="G200">
        <f t="shared" si="17"/>
        <v>0.7335210944871278</v>
      </c>
      <c r="H200">
        <f t="shared" si="8"/>
        <v>18730.0612149174</v>
      </c>
      <c r="I200">
        <f t="shared" si="18"/>
        <v>14983.198166245644</v>
      </c>
    </row>
    <row r="201" spans="1:9" ht="12.75">
      <c r="A201">
        <f t="shared" si="19"/>
        <v>61</v>
      </c>
      <c r="B201" s="6">
        <f t="shared" si="19"/>
        <v>41214</v>
      </c>
      <c r="C201" s="6">
        <f t="shared" si="19"/>
        <v>41243</v>
      </c>
      <c r="D201">
        <f t="shared" si="20"/>
        <v>2339</v>
      </c>
      <c r="E201">
        <f t="shared" si="20"/>
        <v>26848.098861218212</v>
      </c>
      <c r="F201">
        <f t="shared" si="20"/>
        <v>1751.527</v>
      </c>
      <c r="G201">
        <f t="shared" si="17"/>
        <v>0.7488358272766139</v>
      </c>
      <c r="H201">
        <f t="shared" si="8"/>
        <v>19060.6424787037</v>
      </c>
      <c r="I201">
        <f t="shared" si="18"/>
        <v>15328.395657742192</v>
      </c>
    </row>
    <row r="202" spans="1:9" ht="12.75">
      <c r="A202">
        <f t="shared" si="19"/>
        <v>62</v>
      </c>
      <c r="B202" s="6">
        <f t="shared" si="19"/>
        <v>41244</v>
      </c>
      <c r="C202" s="6">
        <f t="shared" si="19"/>
        <v>41274</v>
      </c>
      <c r="D202">
        <f t="shared" si="20"/>
        <v>2307</v>
      </c>
      <c r="E202">
        <f t="shared" si="20"/>
        <v>25248.908290074378</v>
      </c>
      <c r="F202">
        <f t="shared" si="20"/>
        <v>1635.149333333333</v>
      </c>
      <c r="G202">
        <f t="shared" si="17"/>
        <v>0.7087773443144053</v>
      </c>
      <c r="H202">
        <f t="shared" si="8"/>
        <v>18773.718829698</v>
      </c>
      <c r="I202">
        <f t="shared" si="18"/>
        <v>15441.34702278429</v>
      </c>
    </row>
    <row r="203" spans="1:9" ht="12.75">
      <c r="A203">
        <f t="shared" si="19"/>
        <v>63</v>
      </c>
      <c r="B203" s="6">
        <f t="shared" si="19"/>
        <v>41275</v>
      </c>
      <c r="C203" s="6">
        <f t="shared" si="19"/>
        <v>41305</v>
      </c>
      <c r="D203">
        <f t="shared" si="20"/>
        <v>2131</v>
      </c>
      <c r="E203">
        <f t="shared" si="20"/>
        <v>22919.497294002093</v>
      </c>
      <c r="F203">
        <f t="shared" si="20"/>
        <v>1474.790666666667</v>
      </c>
      <c r="G203">
        <f t="shared" si="17"/>
        <v>0.6920650711715941</v>
      </c>
      <c r="H203">
        <f t="shared" si="8"/>
        <v>19225.0572419289</v>
      </c>
      <c r="I203">
        <f t="shared" si="18"/>
        <v>15540.847804390378</v>
      </c>
    </row>
    <row r="204" spans="1:9" ht="12.75">
      <c r="A204">
        <f t="shared" si="19"/>
        <v>64</v>
      </c>
      <c r="B204" s="6">
        <f t="shared" si="19"/>
        <v>41306</v>
      </c>
      <c r="C204" s="6">
        <f t="shared" si="19"/>
        <v>41333</v>
      </c>
      <c r="D204">
        <f t="shared" si="20"/>
        <v>2273</v>
      </c>
      <c r="E204">
        <f t="shared" si="20"/>
        <v>24140.02696993621</v>
      </c>
      <c r="F204">
        <f t="shared" si="20"/>
        <v>1552.0666666666668</v>
      </c>
      <c r="G204">
        <f t="shared" si="17"/>
        <v>0.6828273940460479</v>
      </c>
      <c r="H204">
        <f t="shared" si="8"/>
        <v>19393.5484538627</v>
      </c>
      <c r="I204">
        <f t="shared" si="18"/>
        <v>15553.472984366785</v>
      </c>
    </row>
    <row r="205" spans="1:9" ht="12.75">
      <c r="A205">
        <f aca="true" t="shared" si="21" ref="A205:C220">A67</f>
        <v>65</v>
      </c>
      <c r="B205" s="6">
        <f t="shared" si="21"/>
        <v>41334</v>
      </c>
      <c r="C205" s="6">
        <f t="shared" si="21"/>
        <v>41364</v>
      </c>
      <c r="D205">
        <f t="shared" si="20"/>
        <v>2202</v>
      </c>
      <c r="E205">
        <f t="shared" si="20"/>
        <v>23361.95974111518</v>
      </c>
      <c r="F205">
        <f t="shared" si="20"/>
        <v>1489.664333333334</v>
      </c>
      <c r="G205">
        <f t="shared" si="17"/>
        <v>0.6765051468362099</v>
      </c>
      <c r="H205">
        <f t="shared" si="8"/>
        <v>19408.3186496101</v>
      </c>
      <c r="I205">
        <f t="shared" si="18"/>
        <v>15682.700604665417</v>
      </c>
    </row>
    <row r="206" spans="1:9" ht="12.75">
      <c r="A206">
        <f t="shared" si="21"/>
        <v>66</v>
      </c>
      <c r="B206" s="6">
        <f t="shared" si="21"/>
        <v>41365</v>
      </c>
      <c r="C206" s="6">
        <f t="shared" si="21"/>
        <v>41394</v>
      </c>
      <c r="D206">
        <f t="shared" si="20"/>
        <v>2399</v>
      </c>
      <c r="E206">
        <f t="shared" si="20"/>
        <v>26682.92411467696</v>
      </c>
      <c r="F206">
        <f t="shared" si="20"/>
        <v>1623.9163333333331</v>
      </c>
      <c r="G206">
        <f t="shared" si="17"/>
        <v>0.6769138529943031</v>
      </c>
      <c r="H206">
        <f aca="true" t="shared" si="22" ref="H206:H241">H68</f>
        <v>19955.4027885698</v>
      </c>
      <c r="I206">
        <f t="shared" si="18"/>
        <v>16431.21850982694</v>
      </c>
    </row>
    <row r="207" spans="1:9" ht="12.75">
      <c r="A207">
        <f t="shared" si="21"/>
        <v>67</v>
      </c>
      <c r="B207" s="6">
        <f t="shared" si="21"/>
        <v>41395</v>
      </c>
      <c r="C207" s="6">
        <f t="shared" si="21"/>
        <v>41425</v>
      </c>
      <c r="D207">
        <f t="shared" si="20"/>
        <v>2175</v>
      </c>
      <c r="E207">
        <f t="shared" si="20"/>
        <v>24003.59326140822</v>
      </c>
      <c r="F207">
        <f t="shared" si="20"/>
        <v>1498.8576666666659</v>
      </c>
      <c r="G207">
        <f t="shared" si="17"/>
        <v>0.6891299616858234</v>
      </c>
      <c r="H207">
        <f t="shared" si="22"/>
        <v>19648.716428413</v>
      </c>
      <c r="I207">
        <f t="shared" si="18"/>
        <v>16014.591508738922</v>
      </c>
    </row>
    <row r="208" spans="1:9" ht="12.75">
      <c r="A208">
        <f t="shared" si="21"/>
        <v>68</v>
      </c>
      <c r="B208" s="6">
        <f t="shared" si="21"/>
        <v>41426</v>
      </c>
      <c r="C208" s="6">
        <f t="shared" si="21"/>
        <v>41455</v>
      </c>
      <c r="D208">
        <f aca="true" t="shared" si="23" ref="D208:F227">L70+T70+AB70</f>
        <v>1854</v>
      </c>
      <c r="E208">
        <f t="shared" si="23"/>
        <v>20825.84806352542</v>
      </c>
      <c r="F208">
        <f t="shared" si="23"/>
        <v>1262.196</v>
      </c>
      <c r="G208">
        <f t="shared" si="17"/>
        <v>0.6807961165048543</v>
      </c>
      <c r="H208">
        <f t="shared" si="22"/>
        <v>19724.5898336311</v>
      </c>
      <c r="I208">
        <f t="shared" si="18"/>
        <v>16499.694234116905</v>
      </c>
    </row>
    <row r="209" spans="1:9" ht="12.75">
      <c r="A209">
        <f t="shared" si="21"/>
        <v>69</v>
      </c>
      <c r="B209" s="6">
        <f t="shared" si="21"/>
        <v>41456</v>
      </c>
      <c r="C209" s="6">
        <f t="shared" si="21"/>
        <v>41486</v>
      </c>
      <c r="D209">
        <f t="shared" si="23"/>
        <v>2555</v>
      </c>
      <c r="E209">
        <f t="shared" si="23"/>
        <v>26436.32290053941</v>
      </c>
      <c r="F209">
        <f t="shared" si="23"/>
        <v>1586.7126666666672</v>
      </c>
      <c r="G209">
        <f t="shared" si="17"/>
        <v>0.6210225701239402</v>
      </c>
      <c r="H209">
        <f t="shared" si="22"/>
        <v>20396.7444702203</v>
      </c>
      <c r="I209">
        <f t="shared" si="18"/>
        <v>16661.06501568194</v>
      </c>
    </row>
    <row r="210" spans="1:9" ht="12.75">
      <c r="A210">
        <f t="shared" si="21"/>
        <v>70</v>
      </c>
      <c r="B210" s="6">
        <f t="shared" si="21"/>
        <v>41487</v>
      </c>
      <c r="C210" s="6">
        <f t="shared" si="21"/>
        <v>41517</v>
      </c>
      <c r="D210">
        <f t="shared" si="23"/>
        <v>2510</v>
      </c>
      <c r="E210">
        <f t="shared" si="23"/>
        <v>26981.522835002226</v>
      </c>
      <c r="F210">
        <f t="shared" si="23"/>
        <v>1578.6823333333332</v>
      </c>
      <c r="G210">
        <f t="shared" si="17"/>
        <v>0.6289571049136785</v>
      </c>
      <c r="H210">
        <f t="shared" si="22"/>
        <v>20565.1777398594</v>
      </c>
      <c r="I210">
        <f t="shared" si="18"/>
        <v>17091.166642773325</v>
      </c>
    </row>
    <row r="211" spans="1:9" ht="12.75">
      <c r="A211">
        <f t="shared" si="21"/>
        <v>71</v>
      </c>
      <c r="B211" s="6">
        <f t="shared" si="21"/>
        <v>41518</v>
      </c>
      <c r="C211" s="6">
        <f t="shared" si="21"/>
        <v>41547</v>
      </c>
      <c r="D211">
        <f t="shared" si="23"/>
        <v>2617</v>
      </c>
      <c r="E211">
        <f t="shared" si="23"/>
        <v>26841.917614646118</v>
      </c>
      <c r="F211">
        <f t="shared" si="23"/>
        <v>1548.920333333333</v>
      </c>
      <c r="G211">
        <f t="shared" si="17"/>
        <v>0.5918686791491529</v>
      </c>
      <c r="H211">
        <f t="shared" si="22"/>
        <v>20396.6937341194</v>
      </c>
      <c r="I211">
        <f t="shared" si="18"/>
        <v>17329.43718085315</v>
      </c>
    </row>
    <row r="212" spans="1:9" ht="12.75">
      <c r="A212">
        <f t="shared" si="21"/>
        <v>72</v>
      </c>
      <c r="B212" s="6">
        <f t="shared" si="21"/>
        <v>41548</v>
      </c>
      <c r="C212" s="6">
        <f t="shared" si="21"/>
        <v>41578</v>
      </c>
      <c r="D212">
        <f t="shared" si="23"/>
        <v>3369</v>
      </c>
      <c r="E212">
        <f t="shared" si="23"/>
        <v>34858.21305048556</v>
      </c>
      <c r="F212">
        <f t="shared" si="23"/>
        <v>2018.5450000000028</v>
      </c>
      <c r="G212">
        <f t="shared" si="17"/>
        <v>0.599152567527457</v>
      </c>
      <c r="H212">
        <f t="shared" si="22"/>
        <v>20299.1514264905</v>
      </c>
      <c r="I212">
        <f t="shared" si="18"/>
        <v>17268.979909036218</v>
      </c>
    </row>
    <row r="213" spans="1:9" ht="12.75">
      <c r="A213">
        <f t="shared" si="21"/>
        <v>73</v>
      </c>
      <c r="B213" s="6">
        <f t="shared" si="21"/>
        <v>41579</v>
      </c>
      <c r="C213" s="6">
        <f t="shared" si="21"/>
        <v>41608</v>
      </c>
      <c r="D213">
        <f t="shared" si="23"/>
        <v>3076</v>
      </c>
      <c r="E213">
        <f t="shared" si="23"/>
        <v>31090.94029678663</v>
      </c>
      <c r="F213">
        <f t="shared" si="23"/>
        <v>1818.3793333333329</v>
      </c>
      <c r="G213">
        <f t="shared" si="17"/>
        <v>0.5911506285218897</v>
      </c>
      <c r="H213">
        <f t="shared" si="22"/>
        <v>20351.6609018786</v>
      </c>
      <c r="I213">
        <f t="shared" si="18"/>
        <v>17098.15973314697</v>
      </c>
    </row>
    <row r="214" spans="1:9" ht="12.75">
      <c r="A214">
        <f t="shared" si="21"/>
        <v>74</v>
      </c>
      <c r="B214" s="6">
        <f t="shared" si="21"/>
        <v>41609</v>
      </c>
      <c r="C214" s="6">
        <f t="shared" si="21"/>
        <v>41639</v>
      </c>
      <c r="D214">
        <f t="shared" si="23"/>
        <v>3219</v>
      </c>
      <c r="E214">
        <f t="shared" si="23"/>
        <v>33243.96245375079</v>
      </c>
      <c r="F214">
        <f t="shared" si="23"/>
        <v>1990.63733333333</v>
      </c>
      <c r="G214">
        <f t="shared" si="17"/>
        <v>0.6184024024024013</v>
      </c>
      <c r="H214">
        <f t="shared" si="22"/>
        <v>20478.3888080782</v>
      </c>
      <c r="I214">
        <f t="shared" si="18"/>
        <v>16700.16024369625</v>
      </c>
    </row>
    <row r="215" spans="1:9" ht="12.75">
      <c r="A215">
        <f t="shared" si="21"/>
        <v>75</v>
      </c>
      <c r="B215" s="6">
        <f t="shared" si="21"/>
        <v>41640</v>
      </c>
      <c r="C215" s="6">
        <f t="shared" si="21"/>
        <v>41670</v>
      </c>
      <c r="D215">
        <f t="shared" si="23"/>
        <v>2627</v>
      </c>
      <c r="E215">
        <f t="shared" si="23"/>
        <v>26871.54498446536</v>
      </c>
      <c r="F215">
        <f t="shared" si="23"/>
        <v>1589.9903333333332</v>
      </c>
      <c r="G215">
        <f t="shared" si="17"/>
        <v>0.605249460728334</v>
      </c>
      <c r="H215">
        <f t="shared" si="22"/>
        <v>20521.7449852775</v>
      </c>
      <c r="I215">
        <f t="shared" si="18"/>
        <v>16900.445506565153</v>
      </c>
    </row>
    <row r="216" spans="1:9" ht="12.75">
      <c r="A216">
        <f t="shared" si="21"/>
        <v>76</v>
      </c>
      <c r="B216" s="6">
        <f t="shared" si="21"/>
        <v>41671</v>
      </c>
      <c r="C216" s="6">
        <f t="shared" si="21"/>
        <v>41698</v>
      </c>
      <c r="D216">
        <f t="shared" si="23"/>
        <v>3190</v>
      </c>
      <c r="E216">
        <f t="shared" si="23"/>
        <v>32354.510267180078</v>
      </c>
      <c r="F216">
        <f t="shared" si="23"/>
        <v>1802.359</v>
      </c>
      <c r="G216">
        <f t="shared" si="17"/>
        <v>0.5650028213166144</v>
      </c>
      <c r="H216">
        <f t="shared" si="22"/>
        <v>21268.6850801812</v>
      </c>
      <c r="I216">
        <f t="shared" si="18"/>
        <v>17951.201878859916</v>
      </c>
    </row>
    <row r="217" spans="1:9" ht="12.75">
      <c r="A217">
        <f t="shared" si="21"/>
        <v>77</v>
      </c>
      <c r="B217" s="6">
        <f t="shared" si="21"/>
        <v>41699</v>
      </c>
      <c r="C217" s="6">
        <f t="shared" si="21"/>
        <v>41729</v>
      </c>
      <c r="D217">
        <f t="shared" si="23"/>
        <v>3583</v>
      </c>
      <c r="E217">
        <f t="shared" si="23"/>
        <v>37119.685091763895</v>
      </c>
      <c r="F217">
        <f t="shared" si="23"/>
        <v>2047.4149999999968</v>
      </c>
      <c r="G217">
        <f t="shared" si="17"/>
        <v>0.5714247837008085</v>
      </c>
      <c r="H217">
        <f t="shared" si="22"/>
        <v>21572.7774026491</v>
      </c>
      <c r="I217">
        <f t="shared" si="18"/>
        <v>18130.024978699457</v>
      </c>
    </row>
    <row r="218" spans="1:9" ht="12.75">
      <c r="A218">
        <f t="shared" si="21"/>
        <v>78</v>
      </c>
      <c r="B218" s="6">
        <f t="shared" si="21"/>
        <v>41730</v>
      </c>
      <c r="C218" s="6">
        <f t="shared" si="21"/>
        <v>41759</v>
      </c>
      <c r="D218">
        <f t="shared" si="23"/>
        <v>3808</v>
      </c>
      <c r="E218">
        <f t="shared" si="23"/>
        <v>39610.751726534116</v>
      </c>
      <c r="F218">
        <f t="shared" si="23"/>
        <v>2141.88266666667</v>
      </c>
      <c r="G218">
        <f t="shared" si="17"/>
        <v>0.5624691876750709</v>
      </c>
      <c r="H218">
        <f t="shared" si="22"/>
        <v>21550.6159597368</v>
      </c>
      <c r="I218">
        <f t="shared" si="18"/>
        <v>18493.42746126183</v>
      </c>
    </row>
    <row r="219" spans="1:9" ht="12.75">
      <c r="A219">
        <f t="shared" si="21"/>
        <v>79</v>
      </c>
      <c r="B219" s="6">
        <f t="shared" si="21"/>
        <v>41760</v>
      </c>
      <c r="C219" s="6">
        <f t="shared" si="21"/>
        <v>41790</v>
      </c>
      <c r="D219">
        <f t="shared" si="23"/>
        <v>3264</v>
      </c>
      <c r="E219">
        <f t="shared" si="23"/>
        <v>33316.389879841445</v>
      </c>
      <c r="F219">
        <f t="shared" si="23"/>
        <v>1853.444666666663</v>
      </c>
      <c r="G219">
        <f t="shared" si="17"/>
        <v>0.5678445669934629</v>
      </c>
      <c r="H219">
        <f t="shared" si="22"/>
        <v>21688.6594605036</v>
      </c>
      <c r="I219">
        <f t="shared" si="18"/>
        <v>17975.38954306064</v>
      </c>
    </row>
    <row r="220" spans="1:9" ht="12.75">
      <c r="A220">
        <f t="shared" si="21"/>
        <v>80</v>
      </c>
      <c r="B220" s="6">
        <f t="shared" si="21"/>
        <v>41791</v>
      </c>
      <c r="C220" s="6">
        <f t="shared" si="21"/>
        <v>41820</v>
      </c>
      <c r="D220">
        <f t="shared" si="23"/>
        <v>3536</v>
      </c>
      <c r="E220">
        <f t="shared" si="23"/>
        <v>36483.700301532794</v>
      </c>
      <c r="F220">
        <f t="shared" si="23"/>
        <v>2016.037000000003</v>
      </c>
      <c r="G220">
        <f t="shared" si="17"/>
        <v>0.5701462104072407</v>
      </c>
      <c r="H220">
        <f t="shared" si="22"/>
        <v>21828.6823888049</v>
      </c>
      <c r="I220">
        <f t="shared" si="18"/>
        <v>18096.741429613015</v>
      </c>
    </row>
    <row r="221" spans="1:9" ht="12.75">
      <c r="A221">
        <f aca="true" t="shared" si="24" ref="A221:C236">A83</f>
        <v>81</v>
      </c>
      <c r="B221" s="6">
        <f t="shared" si="24"/>
        <v>41821</v>
      </c>
      <c r="C221" s="6">
        <f t="shared" si="24"/>
        <v>41851</v>
      </c>
      <c r="D221">
        <f t="shared" si="23"/>
        <v>3452</v>
      </c>
      <c r="E221">
        <f t="shared" si="23"/>
        <v>35916.4456124527</v>
      </c>
      <c r="F221">
        <f t="shared" si="23"/>
        <v>2059.749333333333</v>
      </c>
      <c r="G221">
        <f t="shared" si="17"/>
        <v>0.5966828891463886</v>
      </c>
      <c r="H221">
        <f t="shared" si="22"/>
        <v>21632.3712873135</v>
      </c>
      <c r="I221">
        <f t="shared" si="18"/>
        <v>17437.289592092453</v>
      </c>
    </row>
    <row r="222" spans="1:9" ht="12.75">
      <c r="A222">
        <f t="shared" si="24"/>
        <v>82</v>
      </c>
      <c r="B222" s="6">
        <f t="shared" si="24"/>
        <v>41852</v>
      </c>
      <c r="C222" s="6">
        <f t="shared" si="24"/>
        <v>41881</v>
      </c>
      <c r="D222">
        <f t="shared" si="23"/>
        <v>3667</v>
      </c>
      <c r="E222">
        <f t="shared" si="23"/>
        <v>36923.57625446333</v>
      </c>
      <c r="F222">
        <f t="shared" si="23"/>
        <v>2044.0736666666699</v>
      </c>
      <c r="G222">
        <f t="shared" si="17"/>
        <v>0.5574239614580502</v>
      </c>
      <c r="H222">
        <f t="shared" si="22"/>
        <v>22565.8441765015</v>
      </c>
      <c r="I222">
        <f t="shared" si="18"/>
        <v>18063.720919939093</v>
      </c>
    </row>
    <row r="223" spans="1:9" ht="12.75">
      <c r="A223">
        <f t="shared" si="24"/>
        <v>83</v>
      </c>
      <c r="B223" s="6">
        <f t="shared" si="24"/>
        <v>41883</v>
      </c>
      <c r="C223" s="6">
        <f t="shared" si="24"/>
        <v>41912</v>
      </c>
      <c r="D223">
        <f t="shared" si="23"/>
        <v>3773</v>
      </c>
      <c r="E223">
        <f t="shared" si="23"/>
        <v>39334.74669992673</v>
      </c>
      <c r="F223">
        <f t="shared" si="23"/>
        <v>2192.77966666667</v>
      </c>
      <c r="G223">
        <f t="shared" si="17"/>
        <v>0.581176694054246</v>
      </c>
      <c r="H223">
        <f t="shared" si="22"/>
        <v>21722.9645177298</v>
      </c>
      <c r="I223">
        <f t="shared" si="18"/>
        <v>17938.30328594802</v>
      </c>
    </row>
    <row r="224" spans="1:9" ht="12.75">
      <c r="A224">
        <f t="shared" si="24"/>
        <v>84</v>
      </c>
      <c r="B224" s="6">
        <f t="shared" si="24"/>
        <v>41913</v>
      </c>
      <c r="C224" s="6">
        <f t="shared" si="24"/>
        <v>41943</v>
      </c>
      <c r="D224">
        <f t="shared" si="23"/>
        <v>4076</v>
      </c>
      <c r="E224">
        <f t="shared" si="23"/>
        <v>44478.24513293257</v>
      </c>
      <c r="F224">
        <f t="shared" si="23"/>
        <v>2358.237666666667</v>
      </c>
      <c r="G224">
        <f t="shared" si="17"/>
        <v>0.5785666503107623</v>
      </c>
      <c r="H224">
        <f t="shared" si="22"/>
        <v>21702.2429728454</v>
      </c>
      <c r="I224">
        <f t="shared" si="18"/>
        <v>18860.79836719846</v>
      </c>
    </row>
    <row r="225" spans="1:9" ht="12.75">
      <c r="A225">
        <f t="shared" si="24"/>
        <v>85</v>
      </c>
      <c r="B225" s="6">
        <f t="shared" si="24"/>
        <v>41944</v>
      </c>
      <c r="C225" s="6">
        <f t="shared" si="24"/>
        <v>41973</v>
      </c>
      <c r="D225">
        <f t="shared" si="23"/>
        <v>3967</v>
      </c>
      <c r="E225">
        <f t="shared" si="23"/>
        <v>43162.776102160635</v>
      </c>
      <c r="F225">
        <f t="shared" si="23"/>
        <v>2348.38133333333</v>
      </c>
      <c r="G225">
        <f t="shared" si="17"/>
        <v>0.5919791614150063</v>
      </c>
      <c r="H225">
        <f t="shared" si="22"/>
        <v>21696.2870389192</v>
      </c>
      <c r="I225">
        <f t="shared" si="18"/>
        <v>18379.798667916806</v>
      </c>
    </row>
    <row r="226" spans="1:9" ht="12.75">
      <c r="A226">
        <f t="shared" si="24"/>
        <v>86</v>
      </c>
      <c r="B226" s="6">
        <f t="shared" si="24"/>
        <v>41974</v>
      </c>
      <c r="C226" s="6">
        <f t="shared" si="24"/>
        <v>42004</v>
      </c>
      <c r="D226">
        <f t="shared" si="23"/>
        <v>4244</v>
      </c>
      <c r="E226">
        <f t="shared" si="23"/>
        <v>49824.926753310894</v>
      </c>
      <c r="F226">
        <f t="shared" si="23"/>
        <v>2607.0496666666672</v>
      </c>
      <c r="G226">
        <f t="shared" si="17"/>
        <v>0.6142906848884702</v>
      </c>
      <c r="H226">
        <f t="shared" si="22"/>
        <v>21997.6764864864</v>
      </c>
      <c r="I226">
        <f t="shared" si="18"/>
        <v>19111.61394060293</v>
      </c>
    </row>
    <row r="227" spans="1:9" ht="12.75">
      <c r="A227">
        <f t="shared" si="24"/>
        <v>87</v>
      </c>
      <c r="B227" s="6">
        <f t="shared" si="24"/>
        <v>42005</v>
      </c>
      <c r="C227" s="6">
        <f t="shared" si="24"/>
        <v>42034</v>
      </c>
      <c r="D227">
        <f t="shared" si="23"/>
        <v>3362</v>
      </c>
      <c r="E227">
        <f t="shared" si="23"/>
        <v>37236.79475058516</v>
      </c>
      <c r="F227">
        <f t="shared" si="23"/>
        <v>1957.605999999997</v>
      </c>
      <c r="G227">
        <f t="shared" si="17"/>
        <v>0.5822742415229022</v>
      </c>
      <c r="H227">
        <f t="shared" si="22"/>
        <v>22592.7681854315</v>
      </c>
      <c r="I227">
        <f t="shared" si="18"/>
        <v>19021.59819217208</v>
      </c>
    </row>
    <row r="228" spans="1:9" ht="12.75">
      <c r="A228">
        <f t="shared" si="24"/>
        <v>88</v>
      </c>
      <c r="B228" s="6">
        <f t="shared" si="24"/>
        <v>42036</v>
      </c>
      <c r="C228" s="6">
        <f t="shared" si="24"/>
        <v>42063</v>
      </c>
      <c r="D228">
        <f aca="true" t="shared" si="25" ref="D228:F241">L90+T90+AB90</f>
        <v>4133</v>
      </c>
      <c r="E228">
        <f t="shared" si="25"/>
        <v>44123.120106379814</v>
      </c>
      <c r="F228">
        <f t="shared" si="25"/>
        <v>2392.857</v>
      </c>
      <c r="G228">
        <f t="shared" si="17"/>
        <v>0.5789637067505444</v>
      </c>
      <c r="H228">
        <f t="shared" si="22"/>
        <v>22169.1380969121</v>
      </c>
      <c r="I228">
        <f t="shared" si="18"/>
        <v>18439.51398114464</v>
      </c>
    </row>
    <row r="229" spans="1:9" ht="12.75">
      <c r="A229">
        <f t="shared" si="24"/>
        <v>89</v>
      </c>
      <c r="B229" s="6">
        <f t="shared" si="24"/>
        <v>42064</v>
      </c>
      <c r="C229" s="6">
        <f t="shared" si="24"/>
        <v>42094</v>
      </c>
      <c r="D229">
        <f t="shared" si="25"/>
        <v>4927</v>
      </c>
      <c r="E229">
        <f t="shared" si="25"/>
        <v>52300.839187835176</v>
      </c>
      <c r="F229">
        <f t="shared" si="25"/>
        <v>2834.682999999997</v>
      </c>
      <c r="G229">
        <f t="shared" si="17"/>
        <v>0.5753365130911299</v>
      </c>
      <c r="H229">
        <f t="shared" si="22"/>
        <v>21790.2981757731</v>
      </c>
      <c r="I229">
        <f t="shared" si="18"/>
        <v>18450.3308439904</v>
      </c>
    </row>
    <row r="230" spans="1:9" ht="12.75">
      <c r="A230">
        <f t="shared" si="24"/>
        <v>90</v>
      </c>
      <c r="B230" s="6">
        <f t="shared" si="24"/>
        <v>42095</v>
      </c>
      <c r="C230" s="6">
        <f t="shared" si="24"/>
        <v>42124</v>
      </c>
      <c r="D230">
        <f t="shared" si="25"/>
        <v>4868</v>
      </c>
      <c r="E230">
        <f t="shared" si="25"/>
        <v>56155.92699846402</v>
      </c>
      <c r="F230">
        <f t="shared" si="25"/>
        <v>2980.9456666666674</v>
      </c>
      <c r="G230">
        <f t="shared" si="17"/>
        <v>0.612355313612709</v>
      </c>
      <c r="H230">
        <f t="shared" si="22"/>
        <v>21783.3016243888</v>
      </c>
      <c r="I230">
        <f t="shared" si="18"/>
        <v>18838.292702348484</v>
      </c>
    </row>
    <row r="231" spans="1:9" ht="12.75">
      <c r="A231">
        <f t="shared" si="24"/>
        <v>91</v>
      </c>
      <c r="B231" s="6">
        <f t="shared" si="24"/>
        <v>42125</v>
      </c>
      <c r="C231" s="6">
        <f t="shared" si="24"/>
        <v>42155</v>
      </c>
      <c r="D231">
        <f t="shared" si="25"/>
        <v>3808</v>
      </c>
      <c r="E231">
        <f t="shared" si="25"/>
        <v>41638.291133706414</v>
      </c>
      <c r="F231">
        <f t="shared" si="25"/>
        <v>2381.54233333333</v>
      </c>
      <c r="G231">
        <f t="shared" si="17"/>
        <v>0.6254050245098031</v>
      </c>
      <c r="H231">
        <f t="shared" si="22"/>
        <v>20948.852739102</v>
      </c>
      <c r="I231">
        <f t="shared" si="18"/>
        <v>17483.75015254392</v>
      </c>
    </row>
    <row r="232" spans="1:9" ht="12.75">
      <c r="A232">
        <f t="shared" si="24"/>
        <v>92</v>
      </c>
      <c r="B232" s="6">
        <f t="shared" si="24"/>
        <v>42156</v>
      </c>
      <c r="C232" s="6">
        <f t="shared" si="24"/>
        <v>42185</v>
      </c>
      <c r="D232">
        <f t="shared" si="25"/>
        <v>4808</v>
      </c>
      <c r="E232">
        <f t="shared" si="25"/>
        <v>50803.45587593078</v>
      </c>
      <c r="F232">
        <f t="shared" si="25"/>
        <v>2973.064999999997</v>
      </c>
      <c r="G232">
        <f t="shared" si="17"/>
        <v>0.6183579450915135</v>
      </c>
      <c r="H232">
        <f t="shared" si="22"/>
        <v>20769.7229663094</v>
      </c>
      <c r="I232">
        <f t="shared" si="18"/>
        <v>17087.906209898145</v>
      </c>
    </row>
    <row r="233" spans="1:9" ht="12.75">
      <c r="A233">
        <f t="shared" si="24"/>
        <v>93</v>
      </c>
      <c r="B233" s="6">
        <f t="shared" si="24"/>
        <v>42186</v>
      </c>
      <c r="C233" s="6">
        <f t="shared" si="24"/>
        <v>42216</v>
      </c>
      <c r="D233">
        <f t="shared" si="25"/>
        <v>3426</v>
      </c>
      <c r="E233">
        <f t="shared" si="25"/>
        <v>35400.246481199516</v>
      </c>
      <c r="F233">
        <f t="shared" si="25"/>
        <v>2136.19733333333</v>
      </c>
      <c r="G233">
        <f t="shared" si="17"/>
        <v>0.623525199455146</v>
      </c>
      <c r="H233">
        <f t="shared" si="22"/>
        <v>20325.5125573439</v>
      </c>
      <c r="I233">
        <f t="shared" si="18"/>
        <v>16571.6181407084</v>
      </c>
    </row>
    <row r="234" spans="1:9" ht="12.75">
      <c r="A234">
        <f t="shared" si="24"/>
        <v>94</v>
      </c>
      <c r="B234" s="6">
        <f t="shared" si="24"/>
        <v>42217</v>
      </c>
      <c r="C234" s="6">
        <f t="shared" si="24"/>
        <v>42247</v>
      </c>
      <c r="D234">
        <f t="shared" si="25"/>
        <v>2474</v>
      </c>
      <c r="E234">
        <f t="shared" si="25"/>
        <v>25897.24724420592</v>
      </c>
      <c r="F234">
        <f t="shared" si="25"/>
        <v>1630.3566666666661</v>
      </c>
      <c r="G234">
        <f t="shared" si="17"/>
        <v>0.6589962274319588</v>
      </c>
      <c r="H234">
        <f t="shared" si="22"/>
        <v>19846.1954361198</v>
      </c>
      <c r="I234">
        <f t="shared" si="18"/>
        <v>15884.406015987868</v>
      </c>
    </row>
    <row r="235" spans="1:9" ht="12.75">
      <c r="A235">
        <f t="shared" si="24"/>
        <v>95</v>
      </c>
      <c r="B235" s="6">
        <f t="shared" si="24"/>
        <v>42248</v>
      </c>
      <c r="C235" s="6">
        <f t="shared" si="24"/>
        <v>42277</v>
      </c>
      <c r="D235">
        <f t="shared" si="25"/>
        <v>6041</v>
      </c>
      <c r="E235">
        <f t="shared" si="25"/>
        <v>98729.43571093657</v>
      </c>
      <c r="F235">
        <f t="shared" si="25"/>
        <v>4299.76466666667</v>
      </c>
      <c r="G235">
        <f t="shared" si="17"/>
        <v>0.7117637256524862</v>
      </c>
      <c r="H235">
        <f t="shared" si="22"/>
        <v>23808.9967528667</v>
      </c>
      <c r="I235">
        <f t="shared" si="18"/>
        <v>22961.590543855305</v>
      </c>
    </row>
    <row r="236" spans="1:9" ht="12.75">
      <c r="A236">
        <f t="shared" si="24"/>
        <v>96</v>
      </c>
      <c r="B236" s="6">
        <f t="shared" si="24"/>
        <v>42278</v>
      </c>
      <c r="C236" s="6">
        <f t="shared" si="24"/>
        <v>42308</v>
      </c>
      <c r="D236">
        <f t="shared" si="25"/>
        <v>3402</v>
      </c>
      <c r="E236">
        <f t="shared" si="25"/>
        <v>35653.584199910496</v>
      </c>
      <c r="F236">
        <f t="shared" si="25"/>
        <v>2117.044666666663</v>
      </c>
      <c r="G236">
        <f t="shared" si="17"/>
        <v>0.6222941407015471</v>
      </c>
      <c r="H236">
        <f t="shared" si="22"/>
        <v>20125.8823020892</v>
      </c>
      <c r="I236">
        <f t="shared" si="18"/>
        <v>16841.205460273974</v>
      </c>
    </row>
    <row r="237" spans="1:9" ht="12.75">
      <c r="A237">
        <f aca="true" t="shared" si="26" ref="A237:C241">A99</f>
        <v>97</v>
      </c>
      <c r="B237" s="6">
        <f t="shared" si="26"/>
        <v>42309</v>
      </c>
      <c r="C237" s="6">
        <f t="shared" si="26"/>
        <v>42338</v>
      </c>
      <c r="D237">
        <f t="shared" si="25"/>
        <v>4458</v>
      </c>
      <c r="E237">
        <f t="shared" si="25"/>
        <v>52925.73049014851</v>
      </c>
      <c r="F237">
        <f t="shared" si="25"/>
        <v>2757.96066666667</v>
      </c>
      <c r="G237">
        <f>F237/D237</f>
        <v>0.6186542545237035</v>
      </c>
      <c r="H237">
        <f t="shared" si="22"/>
        <v>21395.3776577205</v>
      </c>
      <c r="I237">
        <f>1000*E237/F237</f>
        <v>19190.168710460865</v>
      </c>
    </row>
    <row r="238" spans="1:9" ht="12.75">
      <c r="A238">
        <f t="shared" si="26"/>
        <v>98</v>
      </c>
      <c r="B238" s="6">
        <f t="shared" si="26"/>
        <v>42339</v>
      </c>
      <c r="C238" s="6">
        <f t="shared" si="26"/>
        <v>42369</v>
      </c>
      <c r="D238">
        <f t="shared" si="25"/>
        <v>3298</v>
      </c>
      <c r="E238">
        <f t="shared" si="25"/>
        <v>30490.13912873543</v>
      </c>
      <c r="F238">
        <f t="shared" si="25"/>
        <v>1964.365000000003</v>
      </c>
      <c r="G238">
        <f>F238/D238</f>
        <v>0.5956231049120688</v>
      </c>
      <c r="H238">
        <f t="shared" si="22"/>
        <v>18546.5803374888</v>
      </c>
      <c r="I238">
        <f>1000*E238/F238</f>
        <v>15521.626138082986</v>
      </c>
    </row>
    <row r="239" spans="1:9" ht="12.75">
      <c r="A239">
        <f t="shared" si="26"/>
        <v>99</v>
      </c>
      <c r="B239" s="6">
        <f t="shared" si="26"/>
        <v>42370</v>
      </c>
      <c r="C239" s="6">
        <f t="shared" si="26"/>
        <v>42400</v>
      </c>
      <c r="D239">
        <f t="shared" si="25"/>
        <v>2620</v>
      </c>
      <c r="E239">
        <f t="shared" si="25"/>
        <v>25427.318971742367</v>
      </c>
      <c r="F239">
        <f t="shared" si="25"/>
        <v>1573.527</v>
      </c>
      <c r="G239">
        <f>F239/D239</f>
        <v>0.6005828244274809</v>
      </c>
      <c r="H239">
        <f t="shared" si="22"/>
        <v>19227.5801754634</v>
      </c>
      <c r="I239">
        <f>1000*E239/F239</f>
        <v>16159.442432028409</v>
      </c>
    </row>
    <row r="240" spans="1:9" ht="12.75">
      <c r="A240">
        <f t="shared" si="26"/>
        <v>100</v>
      </c>
      <c r="B240" s="6">
        <f t="shared" si="26"/>
        <v>42401</v>
      </c>
      <c r="C240" s="6">
        <f t="shared" si="26"/>
        <v>42429</v>
      </c>
      <c r="D240">
        <f t="shared" si="25"/>
        <v>3155</v>
      </c>
      <c r="E240">
        <f t="shared" si="25"/>
        <v>27728.82111743583</v>
      </c>
      <c r="F240">
        <f t="shared" si="25"/>
        <v>1871.148666666666</v>
      </c>
      <c r="G240">
        <f>F240/D240</f>
        <v>0.5930740623349179</v>
      </c>
      <c r="H240">
        <f t="shared" si="22"/>
        <v>17976.1208426738</v>
      </c>
      <c r="I240">
        <f>1000*E240/F240</f>
        <v>14819.143775910112</v>
      </c>
    </row>
    <row r="241" spans="1:9" ht="12.75">
      <c r="A241">
        <f t="shared" si="26"/>
        <v>101</v>
      </c>
      <c r="B241" s="6">
        <f t="shared" si="26"/>
        <v>42430</v>
      </c>
      <c r="C241" s="6">
        <f t="shared" si="26"/>
        <v>42460</v>
      </c>
      <c r="D241">
        <f t="shared" si="25"/>
        <v>3007</v>
      </c>
      <c r="E241">
        <f t="shared" si="25"/>
        <v>25733.44714535864</v>
      </c>
      <c r="F241">
        <f t="shared" si="25"/>
        <v>1703.5413333333331</v>
      </c>
      <c r="G241">
        <f>F241/D241</f>
        <v>0.5665252189335993</v>
      </c>
      <c r="H241">
        <f t="shared" si="22"/>
        <v>18380.1377529762</v>
      </c>
      <c r="I241">
        <f>1000*E241/F241</f>
        <v>15105.854282388204</v>
      </c>
    </row>
    <row r="242" spans="1:9" ht="12.75">
      <c r="A242">
        <f>A131</f>
        <v>129</v>
      </c>
      <c r="B242" s="6">
        <f>B131</f>
        <v>43282</v>
      </c>
      <c r="C242" s="6">
        <f>C131</f>
        <v>43312</v>
      </c>
      <c r="D242">
        <f>L131+T131+AB131</f>
        <v>2201</v>
      </c>
      <c r="E242">
        <f>M131+U131+AC131</f>
        <v>15863.365575</v>
      </c>
      <c r="F242">
        <f>N131+V131+AD131</f>
        <v>1054.8229999999999</v>
      </c>
      <c r="G242">
        <f>F242/D242</f>
        <v>0.47924716038164467</v>
      </c>
      <c r="H242">
        <f>H131</f>
        <v>18170.0009086779</v>
      </c>
      <c r="I242">
        <f>1000*E242/F242</f>
        <v>15038.888586047138</v>
      </c>
    </row>
    <row r="243" ht="12.75">
      <c r="D243" s="3"/>
    </row>
    <row r="244" ht="12.75">
      <c r="D244" s="3"/>
    </row>
    <row r="245" spans="4:9" ht="12.75">
      <c r="D245" s="5">
        <f>D134</f>
        <v>-0.28212654924983693</v>
      </c>
      <c r="E245" s="5">
        <f aca="true" t="shared" si="27" ref="E245:I246">E134</f>
        <v>-0.2658759297976224</v>
      </c>
      <c r="F245" s="5">
        <f>F134</f>
        <v>-0.25078893443836014</v>
      </c>
      <c r="G245" s="5">
        <f t="shared" si="27"/>
        <v>0.04365339709768068</v>
      </c>
      <c r="H245" s="5">
        <f t="shared" si="27"/>
        <v>-0.008370763613823717</v>
      </c>
      <c r="I245" s="5">
        <f t="shared" si="27"/>
        <v>-0.02013717636158452</v>
      </c>
    </row>
    <row r="246" spans="4:9" ht="12.75">
      <c r="D246" s="5">
        <f>D135</f>
        <v>-0.16691900075700228</v>
      </c>
      <c r="E246" s="5">
        <f t="shared" si="27"/>
        <v>-0.1830309438734774</v>
      </c>
      <c r="F246" s="5">
        <f t="shared" si="27"/>
        <v>-0.20470886329177296</v>
      </c>
      <c r="G246" s="5">
        <f t="shared" si="27"/>
        <v>-0.045361570566496034</v>
      </c>
      <c r="H246" s="5">
        <f t="shared" si="27"/>
        <v>0.010645364166877114</v>
      </c>
      <c r="I246" s="5">
        <f t="shared" si="27"/>
        <v>0.027257841081971046</v>
      </c>
    </row>
    <row r="252" spans="4:9" ht="12.75">
      <c r="D252" s="5"/>
      <c r="E252" s="5"/>
      <c r="F252" s="5"/>
      <c r="G252" s="5"/>
      <c r="H252" s="5"/>
      <c r="I252" s="5"/>
    </row>
    <row r="253" spans="4:9" ht="12.75">
      <c r="D253" s="5"/>
      <c r="E253" s="5"/>
      <c r="F253" s="5"/>
      <c r="G253" s="5"/>
      <c r="H253" s="5"/>
      <c r="I25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36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0.421875" style="0" bestFit="1" customWidth="1"/>
    <col min="2" max="3" width="15.00390625" style="0" customWidth="1"/>
    <col min="4" max="4" width="10.140625" style="0" customWidth="1"/>
    <col min="5" max="9" width="12.421875" style="0" customWidth="1"/>
    <col min="10" max="10" width="5.28125" style="0" customWidth="1"/>
    <col min="11" max="11" width="15.00390625" style="0" customWidth="1"/>
    <col min="12" max="12" width="6.140625" style="0" customWidth="1"/>
    <col min="13" max="17" width="12.421875" style="0" customWidth="1"/>
    <col min="18" max="18" width="6.57421875" style="0" customWidth="1"/>
    <col min="19" max="19" width="4.140625" style="0" customWidth="1"/>
    <col min="20" max="20" width="6.421875" style="0" customWidth="1"/>
    <col min="21" max="21" width="11.8515625" style="0" customWidth="1"/>
    <col min="22" max="22" width="12.00390625" style="0" customWidth="1"/>
    <col min="23" max="23" width="11.28125" style="0" customWidth="1"/>
    <col min="24" max="24" width="10.7109375" style="0" customWidth="1"/>
    <col min="25" max="25" width="10.00390625" style="0" customWidth="1"/>
    <col min="26" max="26" width="5.00390625" style="0" customWidth="1"/>
    <col min="27" max="27" width="4.00390625" style="0" customWidth="1"/>
    <col min="28" max="28" width="6.28125" style="0" customWidth="1"/>
    <col min="29" max="29" width="11.7109375" style="0" customWidth="1"/>
    <col min="30" max="30" width="11.8515625" style="0" customWidth="1"/>
    <col min="31" max="31" width="11.140625" style="0" customWidth="1"/>
    <col min="32" max="32" width="10.57421875" style="0" customWidth="1"/>
    <col min="33" max="33" width="9.8515625" style="0" customWidth="1"/>
    <col min="34" max="34" width="8.8515625" style="0" customWidth="1"/>
    <col min="35" max="35" width="16.57421875" style="0" customWidth="1"/>
    <col min="36" max="36" width="8.8515625" style="0" customWidth="1"/>
    <col min="37" max="37" width="14.57421875" style="0" customWidth="1"/>
    <col min="38" max="38" width="14.7109375" style="0" customWidth="1"/>
    <col min="39" max="39" width="14.00390625" style="0" customWidth="1"/>
    <col min="40" max="40" width="13.28125" style="0" customWidth="1"/>
    <col min="41" max="41" width="12.421875" style="0" customWidth="1"/>
    <col min="42" max="42" width="10.421875" style="0" customWidth="1"/>
    <col min="43" max="43" width="15.00390625" style="0" customWidth="1"/>
    <col min="44" max="44" width="10.421875" style="0" customWidth="1"/>
    <col min="45" max="45" width="16.00390625" style="0" customWidth="1"/>
    <col min="46" max="46" width="16.28125" style="0" customWidth="1"/>
    <col min="47" max="47" width="15.421875" style="0" customWidth="1"/>
    <col min="48" max="48" width="14.8515625" style="0" customWidth="1"/>
    <col min="49" max="49" width="14.140625" style="0" customWidth="1"/>
    <col min="50" max="50" width="9.28125" style="0" customWidth="1"/>
    <col min="51" max="51" width="7.00390625" style="0" customWidth="1"/>
    <col min="52" max="52" width="9.28125" style="0" customWidth="1"/>
    <col min="53" max="53" width="14.8515625" style="0" customWidth="1"/>
    <col min="54" max="54" width="15.00390625" style="0" customWidth="1"/>
    <col min="55" max="55" width="14.28125" style="0" customWidth="1"/>
    <col min="56" max="56" width="13.7109375" style="0" customWidth="1"/>
    <col min="57" max="57" width="12.8515625" style="0" customWidth="1"/>
    <col min="58" max="58" width="10.7109375" style="0" customWidth="1"/>
    <col min="59" max="59" width="8.421875" style="0" customWidth="1"/>
    <col min="60" max="60" width="10.7109375" style="0" customWidth="1"/>
    <col min="61" max="61" width="16.421875" style="0" customWidth="1"/>
    <col min="62" max="62" width="16.57421875" style="0" customWidth="1"/>
    <col min="63" max="63" width="15.7109375" style="0" customWidth="1"/>
    <col min="64" max="64" width="15.140625" style="0" customWidth="1"/>
    <col min="65" max="65" width="14.421875" style="0" customWidth="1"/>
    <col min="66" max="93" width="9.28125" style="0" bestFit="1" customWidth="1"/>
  </cols>
  <sheetData>
    <row r="1" spans="1:6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1"/>
      <c r="B2" s="100"/>
      <c r="C2" s="100"/>
      <c r="D2" s="1"/>
      <c r="E2" s="1"/>
      <c r="F2" s="1"/>
      <c r="G2" s="1"/>
      <c r="H2" s="1"/>
      <c r="I2" s="1"/>
      <c r="J2" s="1"/>
      <c r="K2" s="10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00"/>
      <c r="AJ2" s="1"/>
      <c r="AK2" s="1"/>
      <c r="AL2" s="1"/>
      <c r="AM2" s="1"/>
      <c r="AN2" s="1"/>
      <c r="AO2" s="1"/>
      <c r="AP2" s="1"/>
      <c r="AQ2" s="10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00"/>
      <c r="C3" s="100"/>
      <c r="D3" s="1"/>
      <c r="E3" s="1"/>
      <c r="F3" s="1"/>
      <c r="G3" s="1"/>
      <c r="H3" s="1"/>
      <c r="I3" s="1"/>
      <c r="J3" s="1"/>
      <c r="K3" s="10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00"/>
      <c r="AJ3" s="1"/>
      <c r="AK3" s="1"/>
      <c r="AL3" s="1"/>
      <c r="AM3" s="1"/>
      <c r="AN3" s="1"/>
      <c r="AO3" s="1"/>
      <c r="AP3" s="1"/>
      <c r="AQ3" s="100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59" ht="12.75">
      <c r="B4" s="4"/>
      <c r="C4" s="4"/>
      <c r="K4" s="4"/>
      <c r="S4" s="4"/>
      <c r="AA4" s="4"/>
      <c r="AI4" s="4"/>
      <c r="AQ4" s="4"/>
      <c r="AY4" s="4"/>
      <c r="BG4" s="4"/>
    </row>
    <row r="5" spans="2:59" ht="12.75">
      <c r="B5" s="4"/>
      <c r="C5" s="4"/>
      <c r="K5" s="4"/>
      <c r="S5" s="4"/>
      <c r="AA5" s="4"/>
      <c r="AI5" s="4"/>
      <c r="AQ5" s="4"/>
      <c r="AY5" s="4"/>
      <c r="BG5" s="4"/>
    </row>
    <row r="6" spans="2:59" ht="12.75">
      <c r="B6" s="4"/>
      <c r="C6" s="4"/>
      <c r="K6" s="4"/>
      <c r="S6" s="4"/>
      <c r="AA6" s="4"/>
      <c r="AI6" s="4"/>
      <c r="AQ6" s="4"/>
      <c r="AY6" s="4"/>
      <c r="BG6" s="4"/>
    </row>
    <row r="7" spans="2:59" ht="12.75">
      <c r="B7" s="4"/>
      <c r="C7" s="4"/>
      <c r="K7" s="4"/>
      <c r="S7" s="4"/>
      <c r="AA7" s="4"/>
      <c r="AI7" s="4"/>
      <c r="AQ7" s="4"/>
      <c r="AY7" s="4"/>
      <c r="BG7" s="4"/>
    </row>
    <row r="8" spans="2:59" ht="12.75">
      <c r="B8" s="4"/>
      <c r="C8" s="4"/>
      <c r="K8" s="4"/>
      <c r="S8" s="4"/>
      <c r="AA8" s="4"/>
      <c r="AI8" s="4"/>
      <c r="AQ8" s="4"/>
      <c r="AY8" s="4"/>
      <c r="BG8" s="4"/>
    </row>
    <row r="9" spans="2:59" ht="12.75">
      <c r="B9" s="4"/>
      <c r="C9" s="4"/>
      <c r="K9" s="4"/>
      <c r="S9" s="4"/>
      <c r="AA9" s="4"/>
      <c r="AI9" s="4"/>
      <c r="AQ9" s="4"/>
      <c r="AY9" s="4"/>
      <c r="BG9" s="4"/>
    </row>
    <row r="10" spans="2:59" ht="12.75">
      <c r="B10" s="4"/>
      <c r="C10" s="4"/>
      <c r="K10" s="4"/>
      <c r="S10" s="4"/>
      <c r="AA10" s="4"/>
      <c r="AI10" s="4"/>
      <c r="AQ10" s="4"/>
      <c r="AY10" s="4"/>
      <c r="BG10" s="4"/>
    </row>
    <row r="11" spans="2:59" ht="12.75">
      <c r="B11" s="4"/>
      <c r="C11" s="4"/>
      <c r="K11" s="4"/>
      <c r="S11" s="4"/>
      <c r="AA11" s="4"/>
      <c r="AI11" s="4"/>
      <c r="AQ11" s="4"/>
      <c r="AY11" s="4"/>
      <c r="BG11" s="4"/>
    </row>
    <row r="12" spans="2:59" ht="12.75">
      <c r="B12" s="4"/>
      <c r="C12" s="4"/>
      <c r="K12" s="4"/>
      <c r="S12" s="4"/>
      <c r="AA12" s="4"/>
      <c r="AI12" s="4"/>
      <c r="AQ12" s="4"/>
      <c r="AY12" s="4"/>
      <c r="BG12" s="4"/>
    </row>
    <row r="13" spans="2:59" ht="12.75">
      <c r="B13" s="4"/>
      <c r="C13" s="4"/>
      <c r="K13" s="4"/>
      <c r="S13" s="4"/>
      <c r="AA13" s="4"/>
      <c r="AI13" s="4"/>
      <c r="AQ13" s="4"/>
      <c r="AY13" s="4"/>
      <c r="BG13" s="4"/>
    </row>
    <row r="14" spans="2:59" ht="12.75">
      <c r="B14" s="4"/>
      <c r="C14" s="4"/>
      <c r="K14" s="4"/>
      <c r="S14" s="4"/>
      <c r="AA14" s="4"/>
      <c r="AI14" s="4"/>
      <c r="AQ14" s="4"/>
      <c r="AY14" s="4"/>
      <c r="BG14" s="4"/>
    </row>
    <row r="15" spans="2:59" ht="12.75">
      <c r="B15" s="4"/>
      <c r="C15" s="4"/>
      <c r="K15" s="4"/>
      <c r="S15" s="4"/>
      <c r="AA15" s="4"/>
      <c r="AI15" s="4"/>
      <c r="AQ15" s="4"/>
      <c r="AY15" s="4"/>
      <c r="BG15" s="4"/>
    </row>
    <row r="16" spans="2:59" ht="12.75">
      <c r="B16" s="4"/>
      <c r="C16" s="4"/>
      <c r="K16" s="4"/>
      <c r="S16" s="4"/>
      <c r="AA16" s="4"/>
      <c r="AI16" s="4"/>
      <c r="AQ16" s="4"/>
      <c r="AY16" s="4"/>
      <c r="BG16" s="4"/>
    </row>
    <row r="17" spans="2:59" ht="12.75">
      <c r="B17" s="4"/>
      <c r="C17" s="4"/>
      <c r="K17" s="4"/>
      <c r="S17" s="4"/>
      <c r="AA17" s="4"/>
      <c r="AI17" s="4"/>
      <c r="AQ17" s="4"/>
      <c r="AY17" s="4"/>
      <c r="BG17" s="4"/>
    </row>
    <row r="18" spans="2:59" ht="12.75">
      <c r="B18" s="4"/>
      <c r="C18" s="4"/>
      <c r="K18" s="4"/>
      <c r="S18" s="4"/>
      <c r="AA18" s="4"/>
      <c r="AI18" s="4"/>
      <c r="AQ18" s="4"/>
      <c r="AY18" s="4"/>
      <c r="BG18" s="4"/>
    </row>
    <row r="19" spans="2:59" ht="12.75">
      <c r="B19" s="4"/>
      <c r="C19" s="4"/>
      <c r="K19" s="4"/>
      <c r="S19" s="4"/>
      <c r="AA19" s="4"/>
      <c r="AI19" s="4"/>
      <c r="AQ19" s="4"/>
      <c r="AY19" s="4"/>
      <c r="BG19" s="4"/>
    </row>
    <row r="20" spans="2:59" ht="12.75">
      <c r="B20" s="4"/>
      <c r="C20" s="4"/>
      <c r="K20" s="4"/>
      <c r="S20" s="4"/>
      <c r="AA20" s="4"/>
      <c r="AI20" s="4"/>
      <c r="AQ20" s="4"/>
      <c r="AY20" s="4"/>
      <c r="BG20" s="4"/>
    </row>
    <row r="21" spans="2:59" ht="12.75">
      <c r="B21" s="4"/>
      <c r="C21" s="4"/>
      <c r="K21" s="4"/>
      <c r="S21" s="4"/>
      <c r="AA21" s="4"/>
      <c r="AI21" s="4"/>
      <c r="AQ21" s="4"/>
      <c r="AY21" s="4"/>
      <c r="BG21" s="4"/>
    </row>
    <row r="22" spans="2:59" ht="12.75">
      <c r="B22" s="4"/>
      <c r="C22" s="4"/>
      <c r="K22" s="4"/>
      <c r="S22" s="4"/>
      <c r="AA22" s="4"/>
      <c r="AI22" s="4"/>
      <c r="AQ22" s="4"/>
      <c r="AY22" s="4"/>
      <c r="BG22" s="4"/>
    </row>
    <row r="23" spans="2:59" ht="12.75">
      <c r="B23" s="4"/>
      <c r="C23" s="4"/>
      <c r="K23" s="4"/>
      <c r="S23" s="4"/>
      <c r="AA23" s="4"/>
      <c r="AI23" s="4"/>
      <c r="AQ23" s="4"/>
      <c r="AY23" s="4"/>
      <c r="BG23" s="4"/>
    </row>
    <row r="24" spans="2:59" ht="12.75">
      <c r="B24" s="4"/>
      <c r="C24" s="4"/>
      <c r="K24" s="4"/>
      <c r="S24" s="4"/>
      <c r="AA24" s="4"/>
      <c r="AI24" s="4"/>
      <c r="AQ24" s="4"/>
      <c r="AY24" s="4"/>
      <c r="BG24" s="4"/>
    </row>
    <row r="25" spans="2:59" ht="12.75">
      <c r="B25" s="4"/>
      <c r="C25" s="4"/>
      <c r="K25" s="4"/>
      <c r="S25" s="4"/>
      <c r="AA25" s="4"/>
      <c r="AI25" s="4"/>
      <c r="AQ25" s="4"/>
      <c r="AY25" s="4"/>
      <c r="BG25" s="4"/>
    </row>
    <row r="26" spans="2:59" ht="12.75">
      <c r="B26" s="4"/>
      <c r="C26" s="4"/>
      <c r="K26" s="4"/>
      <c r="S26" s="4"/>
      <c r="AA26" s="4"/>
      <c r="AI26" s="4"/>
      <c r="AQ26" s="4"/>
      <c r="AY26" s="4"/>
      <c r="BG26" s="4"/>
    </row>
    <row r="27" spans="2:59" ht="12.75">
      <c r="B27" s="4"/>
      <c r="C27" s="4"/>
      <c r="K27" s="4"/>
      <c r="S27" s="4"/>
      <c r="AA27" s="4"/>
      <c r="AI27" s="4"/>
      <c r="AQ27" s="4"/>
      <c r="AY27" s="4"/>
      <c r="BG27" s="4"/>
    </row>
    <row r="28" spans="2:59" ht="12.75">
      <c r="B28" s="4"/>
      <c r="C28" s="4"/>
      <c r="K28" s="4"/>
      <c r="S28" s="4"/>
      <c r="AA28" s="4"/>
      <c r="AI28" s="4"/>
      <c r="AQ28" s="4"/>
      <c r="AY28" s="4"/>
      <c r="BG28" s="4"/>
    </row>
    <row r="29" spans="2:59" ht="12.75">
      <c r="B29" s="4"/>
      <c r="C29" s="4"/>
      <c r="K29" s="4"/>
      <c r="S29" s="4"/>
      <c r="AA29" s="4"/>
      <c r="AI29" s="4"/>
      <c r="AQ29" s="4"/>
      <c r="AY29" s="4"/>
      <c r="BG29" s="4"/>
    </row>
    <row r="30" spans="2:59" ht="12.75">
      <c r="B30" s="4"/>
      <c r="C30" s="4"/>
      <c r="K30" s="4"/>
      <c r="S30" s="4"/>
      <c r="AA30" s="4"/>
      <c r="AI30" s="4"/>
      <c r="AQ30" s="4"/>
      <c r="AY30" s="4"/>
      <c r="BG30" s="4"/>
    </row>
    <row r="31" spans="2:59" ht="12.75">
      <c r="B31" s="4"/>
      <c r="C31" s="4"/>
      <c r="K31" s="4"/>
      <c r="S31" s="4"/>
      <c r="AA31" s="4"/>
      <c r="AI31" s="4"/>
      <c r="AQ31" s="4"/>
      <c r="AY31" s="4"/>
      <c r="BG31" s="4"/>
    </row>
    <row r="32" spans="2:59" ht="12.75">
      <c r="B32" s="4"/>
      <c r="C32" s="4"/>
      <c r="K32" s="4"/>
      <c r="S32" s="4"/>
      <c r="AA32" s="4"/>
      <c r="AI32" s="4"/>
      <c r="AQ32" s="4"/>
      <c r="AY32" s="4"/>
      <c r="BG32" s="4"/>
    </row>
    <row r="33" spans="2:59" ht="12.75">
      <c r="B33" s="4"/>
      <c r="C33" s="4"/>
      <c r="K33" s="4"/>
      <c r="S33" s="4"/>
      <c r="AA33" s="4"/>
      <c r="AI33" s="4"/>
      <c r="AQ33" s="4"/>
      <c r="AY33" s="4"/>
      <c r="BG33" s="4"/>
    </row>
    <row r="34" spans="2:59" ht="12.75">
      <c r="B34" s="4"/>
      <c r="C34" s="4"/>
      <c r="K34" s="4"/>
      <c r="S34" s="4"/>
      <c r="AA34" s="4"/>
      <c r="AI34" s="4"/>
      <c r="AQ34" s="4"/>
      <c r="AY34" s="4"/>
      <c r="BG34" s="4"/>
    </row>
    <row r="35" spans="2:59" ht="12.75">
      <c r="B35" s="4"/>
      <c r="C35" s="4"/>
      <c r="K35" s="4"/>
      <c r="S35" s="4"/>
      <c r="AA35" s="4"/>
      <c r="AI35" s="4"/>
      <c r="AQ35" s="4"/>
      <c r="AY35" s="4"/>
      <c r="BG35" s="4"/>
    </row>
    <row r="36" spans="2:59" ht="12.75">
      <c r="B36" s="4"/>
      <c r="C36" s="4"/>
      <c r="K36" s="4"/>
      <c r="S36" s="4"/>
      <c r="AA36" s="4"/>
      <c r="AI36" s="4"/>
      <c r="AQ36" s="4"/>
      <c r="AY36" s="4"/>
      <c r="BG36" s="4"/>
    </row>
    <row r="37" spans="2:59" ht="12.75">
      <c r="B37" s="4"/>
      <c r="C37" s="4"/>
      <c r="K37" s="4"/>
      <c r="S37" s="4"/>
      <c r="AA37" s="4"/>
      <c r="AI37" s="4"/>
      <c r="AQ37" s="4"/>
      <c r="AY37" s="4"/>
      <c r="BG37" s="4"/>
    </row>
    <row r="38" spans="2:59" ht="12.75">
      <c r="B38" s="4"/>
      <c r="C38" s="4"/>
      <c r="K38" s="4"/>
      <c r="S38" s="4"/>
      <c r="AA38" s="4"/>
      <c r="AI38" s="4"/>
      <c r="AQ38" s="4"/>
      <c r="AY38" s="4"/>
      <c r="BG38" s="4"/>
    </row>
    <row r="39" spans="2:59" ht="12.75">
      <c r="B39" s="4"/>
      <c r="C39" s="4"/>
      <c r="K39" s="4"/>
      <c r="S39" s="4"/>
      <c r="AA39" s="4"/>
      <c r="AI39" s="4"/>
      <c r="AQ39" s="4"/>
      <c r="AY39" s="4"/>
      <c r="BG39" s="4"/>
    </row>
    <row r="40" spans="2:59" ht="12.75">
      <c r="B40" s="4"/>
      <c r="C40" s="4"/>
      <c r="K40" s="4"/>
      <c r="S40" s="4"/>
      <c r="AA40" s="4"/>
      <c r="AI40" s="4"/>
      <c r="AQ40" s="4"/>
      <c r="AY40" s="4"/>
      <c r="BG40" s="4"/>
    </row>
    <row r="41" spans="2:59" ht="12.75">
      <c r="B41" s="4"/>
      <c r="C41" s="4"/>
      <c r="K41" s="4"/>
      <c r="S41" s="4"/>
      <c r="AA41" s="4"/>
      <c r="AI41" s="4"/>
      <c r="AQ41" s="4"/>
      <c r="AY41" s="4"/>
      <c r="BG41" s="4"/>
    </row>
    <row r="42" spans="2:59" ht="12.75">
      <c r="B42" s="4"/>
      <c r="C42" s="4"/>
      <c r="K42" s="4"/>
      <c r="S42" s="4"/>
      <c r="AA42" s="4"/>
      <c r="AI42" s="4"/>
      <c r="AQ42" s="4"/>
      <c r="AY42" s="4"/>
      <c r="BG42" s="4"/>
    </row>
    <row r="43" spans="2:59" ht="12.75">
      <c r="B43" s="4"/>
      <c r="C43" s="4"/>
      <c r="K43" s="4"/>
      <c r="S43" s="4"/>
      <c r="AA43" s="4"/>
      <c r="AI43" s="4"/>
      <c r="AQ43" s="4"/>
      <c r="AY43" s="4"/>
      <c r="BG43" s="4"/>
    </row>
    <row r="44" spans="2:59" ht="12.75">
      <c r="B44" s="4"/>
      <c r="C44" s="4"/>
      <c r="K44" s="4"/>
      <c r="S44" s="4"/>
      <c r="AA44" s="4"/>
      <c r="AI44" s="4"/>
      <c r="AQ44" s="4"/>
      <c r="AY44" s="4"/>
      <c r="BG44" s="4"/>
    </row>
    <row r="45" spans="2:59" ht="12.75">
      <c r="B45" s="4"/>
      <c r="C45" s="4"/>
      <c r="K45" s="4"/>
      <c r="S45" s="4"/>
      <c r="AA45" s="4"/>
      <c r="AI45" s="4"/>
      <c r="AQ45" s="4"/>
      <c r="AY45" s="4"/>
      <c r="BG45" s="4"/>
    </row>
    <row r="46" spans="2:59" ht="12.75">
      <c r="B46" s="4"/>
      <c r="C46" s="4"/>
      <c r="K46" s="4"/>
      <c r="S46" s="4"/>
      <c r="AA46" s="4"/>
      <c r="AI46" s="4"/>
      <c r="AQ46" s="4"/>
      <c r="AY46" s="4"/>
      <c r="BG46" s="4"/>
    </row>
    <row r="47" spans="2:78" ht="12.75">
      <c r="B47" s="4"/>
      <c r="C47" s="4"/>
      <c r="K47" s="4"/>
      <c r="S47" s="4"/>
      <c r="AA47" s="4"/>
      <c r="AI47" s="4"/>
      <c r="AQ47" s="4"/>
      <c r="AY47" s="4"/>
      <c r="BG47" s="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2:78" ht="12.75">
      <c r="B48" s="4"/>
      <c r="C48" s="4"/>
      <c r="K48" s="4"/>
      <c r="S48" s="4"/>
      <c r="AA48" s="4"/>
      <c r="AI48" s="4"/>
      <c r="AQ48" s="4"/>
      <c r="AY48" s="4"/>
      <c r="BG48" s="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2:84" ht="12.75">
      <c r="B49" s="4"/>
      <c r="C49" s="4"/>
      <c r="K49" s="4"/>
      <c r="S49" s="4"/>
      <c r="AA49" s="4"/>
      <c r="AI49" s="4"/>
      <c r="AQ49" s="4"/>
      <c r="AY49" s="4"/>
      <c r="BG49" s="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2:85" ht="12.75">
      <c r="B50" s="4"/>
      <c r="C50" s="4"/>
      <c r="K50" s="4"/>
      <c r="S50" s="4"/>
      <c r="AA50" s="4"/>
      <c r="AI50" s="4"/>
      <c r="AQ50" s="4"/>
      <c r="AY50" s="4"/>
      <c r="BG50" s="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2:85" ht="12.75">
      <c r="B51" s="4"/>
      <c r="C51" s="4"/>
      <c r="K51" s="4"/>
      <c r="S51" s="4"/>
      <c r="AA51" s="4"/>
      <c r="AI51" s="4"/>
      <c r="AQ51" s="4"/>
      <c r="AY51" s="4"/>
      <c r="BG51" s="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F51" s="4"/>
      <c r="CG51" s="3"/>
    </row>
    <row r="52" spans="2:83" ht="12.75">
      <c r="B52" s="4"/>
      <c r="C52" s="4"/>
      <c r="K52" s="4"/>
      <c r="S52" s="4"/>
      <c r="AA52" s="4"/>
      <c r="AI52" s="4"/>
      <c r="AQ52" s="4"/>
      <c r="AY52" s="4"/>
      <c r="BG52" s="4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</row>
    <row r="53" spans="1:84" s="5" customFormat="1" ht="12.75">
      <c r="A53"/>
      <c r="B53" s="4"/>
      <c r="C53" s="4"/>
      <c r="D53"/>
      <c r="E53"/>
      <c r="F53"/>
      <c r="G53"/>
      <c r="H53"/>
      <c r="I53"/>
      <c r="J53"/>
      <c r="K53" s="4"/>
      <c r="L53"/>
      <c r="M53"/>
      <c r="N53"/>
      <c r="O53"/>
      <c r="P53"/>
      <c r="Q53"/>
      <c r="R53"/>
      <c r="S53" s="4"/>
      <c r="T53"/>
      <c r="U53"/>
      <c r="V53"/>
      <c r="W53"/>
      <c r="X53"/>
      <c r="Y53"/>
      <c r="Z53"/>
      <c r="AA53" s="4"/>
      <c r="AB53"/>
      <c r="AC53"/>
      <c r="AD53"/>
      <c r="AE53"/>
      <c r="AF53"/>
      <c r="AG53"/>
      <c r="AH53"/>
      <c r="AI53" s="4"/>
      <c r="AJ53"/>
      <c r="AK53"/>
      <c r="AL53"/>
      <c r="AM53"/>
      <c r="AN53"/>
      <c r="AO53"/>
      <c r="AP53"/>
      <c r="AQ53" s="4"/>
      <c r="AR53"/>
      <c r="AS53"/>
      <c r="AT53"/>
      <c r="AU53"/>
      <c r="AV53"/>
      <c r="AW53"/>
      <c r="AX53"/>
      <c r="AY53" s="4"/>
      <c r="AZ53"/>
      <c r="BA53"/>
      <c r="BB53"/>
      <c r="BC53"/>
      <c r="BD53"/>
      <c r="BE53"/>
      <c r="BF53"/>
      <c r="BG53" s="4"/>
      <c r="BH53"/>
      <c r="BI53"/>
      <c r="BJ53"/>
      <c r="BK53"/>
      <c r="BL53"/>
      <c r="BM53"/>
      <c r="CF53" s="6"/>
    </row>
    <row r="54" spans="1:84" s="5" customFormat="1" ht="12.75">
      <c r="A54"/>
      <c r="B54" s="4"/>
      <c r="C54" s="4"/>
      <c r="D54" s="49"/>
      <c r="E54" s="49"/>
      <c r="F54" s="49"/>
      <c r="G54" s="2"/>
      <c r="H54" s="49"/>
      <c r="I54" s="49"/>
      <c r="J54"/>
      <c r="K54" s="4"/>
      <c r="L54"/>
      <c r="M54"/>
      <c r="N54"/>
      <c r="O54"/>
      <c r="P54"/>
      <c r="Q54"/>
      <c r="R54"/>
      <c r="S54" s="4"/>
      <c r="T54"/>
      <c r="U54"/>
      <c r="V54"/>
      <c r="W54"/>
      <c r="X54"/>
      <c r="Y54"/>
      <c r="Z54"/>
      <c r="AA54" s="4"/>
      <c r="AB54"/>
      <c r="AC54"/>
      <c r="AD54"/>
      <c r="AE54"/>
      <c r="AF54"/>
      <c r="AG54"/>
      <c r="AH54"/>
      <c r="AI54" s="4"/>
      <c r="AJ54"/>
      <c r="AK54"/>
      <c r="AL54"/>
      <c r="AM54"/>
      <c r="AN54"/>
      <c r="AO54"/>
      <c r="AP54"/>
      <c r="AQ54" s="4"/>
      <c r="AR54"/>
      <c r="AS54"/>
      <c r="AT54"/>
      <c r="AU54"/>
      <c r="AV54"/>
      <c r="AW54"/>
      <c r="AX54"/>
      <c r="AY54" s="4"/>
      <c r="AZ54"/>
      <c r="BA54"/>
      <c r="BB54"/>
      <c r="BC54"/>
      <c r="BD54"/>
      <c r="BE54"/>
      <c r="BF54"/>
      <c r="BG54" s="4"/>
      <c r="BH54"/>
      <c r="BI54"/>
      <c r="BJ54"/>
      <c r="BK54"/>
      <c r="BL54"/>
      <c r="BM54"/>
      <c r="CF54" s="6"/>
    </row>
    <row r="55" spans="1:65" s="5" customFormat="1" ht="12.75">
      <c r="A55"/>
      <c r="B55" s="4"/>
      <c r="C55" s="4"/>
      <c r="D55" s="49"/>
      <c r="E55" s="49"/>
      <c r="F55" s="49"/>
      <c r="G55" s="2"/>
      <c r="H55" s="49"/>
      <c r="I55" s="49"/>
      <c r="J55"/>
      <c r="K55" s="4"/>
      <c r="L55"/>
      <c r="M55"/>
      <c r="N55"/>
      <c r="O55"/>
      <c r="P55"/>
      <c r="Q55"/>
      <c r="R55"/>
      <c r="S55" s="4"/>
      <c r="T55"/>
      <c r="U55"/>
      <c r="V55"/>
      <c r="W55"/>
      <c r="X55"/>
      <c r="Y55"/>
      <c r="Z55"/>
      <c r="AA55" s="4"/>
      <c r="AB55"/>
      <c r="AC55"/>
      <c r="AD55"/>
      <c r="AE55"/>
      <c r="AF55"/>
      <c r="AG55"/>
      <c r="AH55"/>
      <c r="AI55" s="4"/>
      <c r="AJ55"/>
      <c r="AK55"/>
      <c r="AL55"/>
      <c r="AM55"/>
      <c r="AN55"/>
      <c r="AO55"/>
      <c r="AP55"/>
      <c r="AQ55" s="4"/>
      <c r="AR55"/>
      <c r="AS55"/>
      <c r="AT55"/>
      <c r="AU55"/>
      <c r="AV55"/>
      <c r="AW55"/>
      <c r="AX55"/>
      <c r="AY55" s="4"/>
      <c r="AZ55"/>
      <c r="BA55"/>
      <c r="BB55"/>
      <c r="BC55"/>
      <c r="BD55"/>
      <c r="BE55"/>
      <c r="BF55"/>
      <c r="BG55" s="4"/>
      <c r="BH55"/>
      <c r="BI55"/>
      <c r="BJ55"/>
      <c r="BK55"/>
      <c r="BL55"/>
      <c r="BM55"/>
    </row>
    <row r="56" spans="1:65" s="5" customFormat="1" ht="12.75">
      <c r="A56"/>
      <c r="B56" s="4"/>
      <c r="C56" s="4"/>
      <c r="D56" s="49"/>
      <c r="E56" s="49"/>
      <c r="F56" s="49"/>
      <c r="G56" s="2"/>
      <c r="H56" s="49"/>
      <c r="I56" s="49"/>
      <c r="J56"/>
      <c r="K56" s="4"/>
      <c r="L56"/>
      <c r="M56"/>
      <c r="N56"/>
      <c r="O56"/>
      <c r="P56"/>
      <c r="Q56"/>
      <c r="R56"/>
      <c r="S56" s="4"/>
      <c r="T56"/>
      <c r="U56"/>
      <c r="V56"/>
      <c r="W56"/>
      <c r="X56"/>
      <c r="Y56"/>
      <c r="Z56"/>
      <c r="AA56" s="4"/>
      <c r="AB56"/>
      <c r="AC56"/>
      <c r="AD56"/>
      <c r="AE56"/>
      <c r="AF56"/>
      <c r="AG56"/>
      <c r="AH56"/>
      <c r="AI56" s="4"/>
      <c r="AJ56"/>
      <c r="AK56"/>
      <c r="AL56"/>
      <c r="AM56"/>
      <c r="AN56"/>
      <c r="AO56"/>
      <c r="AP56"/>
      <c r="AQ56" s="4"/>
      <c r="AR56"/>
      <c r="AS56"/>
      <c r="AT56"/>
      <c r="AU56"/>
      <c r="AV56"/>
      <c r="AW56"/>
      <c r="AX56"/>
      <c r="AY56" s="4"/>
      <c r="AZ56"/>
      <c r="BA56"/>
      <c r="BB56"/>
      <c r="BC56"/>
      <c r="BD56"/>
      <c r="BE56"/>
      <c r="BF56"/>
      <c r="BG56" s="4"/>
      <c r="BH56"/>
      <c r="BI56"/>
      <c r="BJ56"/>
      <c r="BK56"/>
      <c r="BL56"/>
      <c r="BM56"/>
    </row>
    <row r="57" spans="2:83" ht="12.75">
      <c r="B57" s="4"/>
      <c r="C57" s="4"/>
      <c r="D57" s="49"/>
      <c r="E57" s="49"/>
      <c r="F57" s="49"/>
      <c r="G57" s="2"/>
      <c r="H57" s="49"/>
      <c r="I57" s="49"/>
      <c r="K57" s="4"/>
      <c r="S57" s="4"/>
      <c r="AA57" s="4"/>
      <c r="AI57" s="4"/>
      <c r="AQ57" s="4"/>
      <c r="AY57" s="4"/>
      <c r="BG57" s="4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</row>
    <row r="58" spans="2:83" ht="12.75">
      <c r="B58" s="4"/>
      <c r="C58" s="4"/>
      <c r="D58" s="49"/>
      <c r="E58" s="49"/>
      <c r="F58" s="49"/>
      <c r="G58" s="2"/>
      <c r="H58" s="49"/>
      <c r="I58" s="49"/>
      <c r="K58" s="4"/>
      <c r="S58" s="4"/>
      <c r="AA58" s="4"/>
      <c r="AI58" s="4"/>
      <c r="AQ58" s="4"/>
      <c r="AY58" s="4"/>
      <c r="BG58" s="4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</row>
    <row r="59" spans="1:65" s="69" customFormat="1" ht="12.75">
      <c r="A59"/>
      <c r="B59" s="4"/>
      <c r="C59" s="4"/>
      <c r="D59" s="49"/>
      <c r="E59" s="49"/>
      <c r="F59" s="49"/>
      <c r="G59" s="2"/>
      <c r="H59" s="49"/>
      <c r="I59" s="49"/>
      <c r="J59"/>
      <c r="K59" s="4"/>
      <c r="L59"/>
      <c r="M59"/>
      <c r="N59"/>
      <c r="O59"/>
      <c r="P59"/>
      <c r="Q59"/>
      <c r="R59"/>
      <c r="S59" s="4"/>
      <c r="T59"/>
      <c r="U59"/>
      <c r="V59"/>
      <c r="W59"/>
      <c r="X59"/>
      <c r="Y59"/>
      <c r="Z59"/>
      <c r="AA59" s="4"/>
      <c r="AB59"/>
      <c r="AC59"/>
      <c r="AD59"/>
      <c r="AE59"/>
      <c r="AF59"/>
      <c r="AG59"/>
      <c r="AH59"/>
      <c r="AI59" s="4"/>
      <c r="AJ59"/>
      <c r="AK59"/>
      <c r="AL59"/>
      <c r="AM59"/>
      <c r="AN59"/>
      <c r="AO59"/>
      <c r="AP59"/>
      <c r="AQ59" s="4"/>
      <c r="AR59"/>
      <c r="AS59"/>
      <c r="AT59"/>
      <c r="AU59"/>
      <c r="AV59"/>
      <c r="AW59"/>
      <c r="AX59"/>
      <c r="AY59" s="4"/>
      <c r="AZ59"/>
      <c r="BA59"/>
      <c r="BB59"/>
      <c r="BC59"/>
      <c r="BD59"/>
      <c r="BE59"/>
      <c r="BF59"/>
      <c r="BG59" s="4"/>
      <c r="BH59"/>
      <c r="BI59"/>
      <c r="BJ59"/>
      <c r="BK59"/>
      <c r="BL59"/>
      <c r="BM59"/>
    </row>
    <row r="60" spans="2:59" ht="12.75">
      <c r="B60" s="4"/>
      <c r="C60" s="4"/>
      <c r="D60" s="49"/>
      <c r="E60" s="49"/>
      <c r="F60" s="49"/>
      <c r="G60" s="2"/>
      <c r="H60" s="49"/>
      <c r="I60" s="49"/>
      <c r="K60" s="4"/>
      <c r="S60" s="4"/>
      <c r="AA60" s="4"/>
      <c r="AI60" s="4"/>
      <c r="AQ60" s="4"/>
      <c r="AY60" s="4"/>
      <c r="BG60" s="4"/>
    </row>
    <row r="61" spans="2:68" ht="12.75">
      <c r="B61" s="4"/>
      <c r="C61" s="4"/>
      <c r="D61" s="49"/>
      <c r="E61" s="49"/>
      <c r="F61" s="49"/>
      <c r="G61" s="2"/>
      <c r="H61" s="49"/>
      <c r="I61" s="49"/>
      <c r="K61" s="4"/>
      <c r="S61" s="4"/>
      <c r="AA61" s="4"/>
      <c r="AI61" s="4"/>
      <c r="AQ61" s="4"/>
      <c r="AY61" s="4"/>
      <c r="BG61" s="4"/>
      <c r="BN61" s="5"/>
      <c r="BO61" s="5"/>
      <c r="BP61" s="5"/>
    </row>
    <row r="62" spans="2:68" ht="12.75">
      <c r="B62" s="4"/>
      <c r="C62" s="4"/>
      <c r="D62" s="49"/>
      <c r="E62" s="49"/>
      <c r="F62" s="49"/>
      <c r="G62" s="2"/>
      <c r="H62" s="49"/>
      <c r="I62" s="49"/>
      <c r="K62" s="4"/>
      <c r="S62" s="4"/>
      <c r="AA62" s="4"/>
      <c r="AI62" s="4"/>
      <c r="AQ62" s="4"/>
      <c r="AY62" s="4"/>
      <c r="BG62" s="4"/>
      <c r="BN62" s="5"/>
      <c r="BO62" s="5"/>
      <c r="BP62" s="5"/>
    </row>
    <row r="63" spans="2:68" ht="12.75">
      <c r="B63" s="4"/>
      <c r="C63" s="4"/>
      <c r="D63" s="49"/>
      <c r="E63" s="49"/>
      <c r="F63" s="49"/>
      <c r="G63" s="2"/>
      <c r="H63" s="49"/>
      <c r="I63" s="49"/>
      <c r="K63" s="4"/>
      <c r="S63" s="4"/>
      <c r="AA63" s="4"/>
      <c r="AI63" s="4"/>
      <c r="AQ63" s="4"/>
      <c r="AY63" s="4"/>
      <c r="BG63" s="4"/>
      <c r="BN63" s="5"/>
      <c r="BO63" s="5"/>
      <c r="BP63" s="5"/>
    </row>
    <row r="64" spans="2:68" ht="12.75">
      <c r="B64" s="4"/>
      <c r="C64" s="4"/>
      <c r="D64" s="49"/>
      <c r="E64" s="49"/>
      <c r="F64" s="49"/>
      <c r="G64" s="2"/>
      <c r="H64" s="49"/>
      <c r="I64" s="49"/>
      <c r="K64" s="4"/>
      <c r="S64" s="4"/>
      <c r="AA64" s="4"/>
      <c r="AI64" s="4"/>
      <c r="AQ64" s="4"/>
      <c r="AY64" s="4"/>
      <c r="BG64" s="4"/>
      <c r="BN64" s="5"/>
      <c r="BO64" s="5"/>
      <c r="BP64" s="5"/>
    </row>
    <row r="65" spans="2:68" ht="12.75">
      <c r="B65" s="4"/>
      <c r="C65" s="4"/>
      <c r="D65" s="49"/>
      <c r="E65" s="49"/>
      <c r="F65" s="49"/>
      <c r="G65" s="2"/>
      <c r="H65" s="49"/>
      <c r="I65" s="49"/>
      <c r="K65" s="4"/>
      <c r="S65" s="4"/>
      <c r="AA65" s="4"/>
      <c r="AI65" s="4"/>
      <c r="AQ65" s="4"/>
      <c r="AY65" s="4"/>
      <c r="BG65" s="4"/>
      <c r="BN65" s="5"/>
      <c r="BO65" s="5"/>
      <c r="BP65" s="5"/>
    </row>
    <row r="66" spans="2:68" ht="12.75">
      <c r="B66" s="4"/>
      <c r="C66" s="4"/>
      <c r="D66" s="49"/>
      <c r="E66" s="49"/>
      <c r="F66" s="49"/>
      <c r="G66" s="2"/>
      <c r="H66" s="49"/>
      <c r="I66" s="49"/>
      <c r="K66" s="4"/>
      <c r="S66" s="4"/>
      <c r="AA66" s="4"/>
      <c r="AI66" s="4"/>
      <c r="AQ66" s="4"/>
      <c r="AY66" s="4"/>
      <c r="BG66" s="4"/>
      <c r="BN66" s="5"/>
      <c r="BO66" s="5"/>
      <c r="BP66" s="5"/>
    </row>
    <row r="67" spans="2:68" ht="12.75">
      <c r="B67" s="4"/>
      <c r="C67" s="4"/>
      <c r="D67" s="49"/>
      <c r="E67" s="49"/>
      <c r="F67" s="49"/>
      <c r="G67" s="2"/>
      <c r="H67" s="49"/>
      <c r="I67" s="49"/>
      <c r="K67" s="4"/>
      <c r="S67" s="4"/>
      <c r="AA67" s="4"/>
      <c r="AI67" s="4"/>
      <c r="AQ67" s="4"/>
      <c r="AY67" s="4"/>
      <c r="BG67" s="4"/>
      <c r="BN67" s="5"/>
      <c r="BO67" s="5"/>
      <c r="BP67" s="5"/>
    </row>
    <row r="68" spans="2:68" ht="12.75">
      <c r="B68" s="4"/>
      <c r="C68" s="4"/>
      <c r="D68" s="49"/>
      <c r="E68" s="49"/>
      <c r="F68" s="49"/>
      <c r="G68" s="2"/>
      <c r="H68" s="49"/>
      <c r="I68" s="49"/>
      <c r="K68" s="4"/>
      <c r="S68" s="4"/>
      <c r="AA68" s="4"/>
      <c r="AI68" s="4"/>
      <c r="AQ68" s="4"/>
      <c r="AY68" s="4"/>
      <c r="BG68" s="4"/>
      <c r="BN68" s="5"/>
      <c r="BO68" s="5"/>
      <c r="BP68" s="5"/>
    </row>
    <row r="69" spans="2:68" ht="12.75">
      <c r="B69" s="4"/>
      <c r="C69" s="4"/>
      <c r="D69" s="49"/>
      <c r="E69" s="49"/>
      <c r="F69" s="49"/>
      <c r="G69" s="2"/>
      <c r="H69" s="49"/>
      <c r="I69" s="49"/>
      <c r="K69" s="4"/>
      <c r="S69" s="4"/>
      <c r="AA69" s="4"/>
      <c r="AI69" s="4"/>
      <c r="AQ69" s="4"/>
      <c r="AY69" s="4"/>
      <c r="BG69" s="4"/>
      <c r="BN69" s="5"/>
      <c r="BO69" s="5"/>
      <c r="BP69" s="5"/>
    </row>
    <row r="70" spans="2:69" ht="12.75">
      <c r="B70" s="4"/>
      <c r="C70" s="4"/>
      <c r="D70" s="49"/>
      <c r="E70" s="49"/>
      <c r="F70" s="49"/>
      <c r="G70" s="2"/>
      <c r="H70" s="49"/>
      <c r="I70" s="49"/>
      <c r="K70" s="4"/>
      <c r="S70" s="4"/>
      <c r="AA70" s="4"/>
      <c r="AI70" s="4"/>
      <c r="AQ70" s="4"/>
      <c r="AY70" s="4"/>
      <c r="BG70" s="4"/>
      <c r="BN70" s="5"/>
      <c r="BO70" s="5"/>
      <c r="BP70" s="5"/>
      <c r="BQ70" s="5"/>
    </row>
    <row r="71" spans="2:69" ht="12.75">
      <c r="B71" s="4"/>
      <c r="C71" s="4"/>
      <c r="D71" s="49"/>
      <c r="E71" s="49"/>
      <c r="F71" s="49"/>
      <c r="G71" s="2"/>
      <c r="H71" s="49"/>
      <c r="I71" s="49"/>
      <c r="K71" s="4"/>
      <c r="S71" s="4"/>
      <c r="AA71" s="4"/>
      <c r="AI71" s="4"/>
      <c r="AQ71" s="4"/>
      <c r="AY71" s="4"/>
      <c r="BG71" s="4"/>
      <c r="BN71" s="5"/>
      <c r="BO71" s="5"/>
      <c r="BP71" s="5"/>
      <c r="BQ71" s="5"/>
    </row>
    <row r="72" spans="2:69" ht="12.75">
      <c r="B72" s="4"/>
      <c r="C72" s="4"/>
      <c r="D72" s="49"/>
      <c r="E72" s="49"/>
      <c r="F72" s="49"/>
      <c r="G72" s="2"/>
      <c r="H72" s="49"/>
      <c r="I72" s="49"/>
      <c r="K72" s="4"/>
      <c r="S72" s="4"/>
      <c r="AA72" s="4"/>
      <c r="AI72" s="4"/>
      <c r="AQ72" s="4"/>
      <c r="AY72" s="4"/>
      <c r="BG72" s="4"/>
      <c r="BN72" s="5"/>
      <c r="BO72" s="5"/>
      <c r="BP72" s="5"/>
      <c r="BQ72" s="5"/>
    </row>
    <row r="73" spans="2:69" ht="12.75">
      <c r="B73" s="4"/>
      <c r="C73" s="4"/>
      <c r="D73" s="49"/>
      <c r="E73" s="49"/>
      <c r="F73" s="49"/>
      <c r="G73" s="2"/>
      <c r="H73" s="49"/>
      <c r="I73" s="49"/>
      <c r="K73" s="4"/>
      <c r="S73" s="4"/>
      <c r="AA73" s="4"/>
      <c r="AI73" s="4"/>
      <c r="AQ73" s="4"/>
      <c r="AY73" s="4"/>
      <c r="BG73" s="4"/>
      <c r="BN73" s="5"/>
      <c r="BO73" s="5"/>
      <c r="BP73" s="5"/>
      <c r="BQ73" s="5"/>
    </row>
    <row r="74" spans="2:69" ht="12.75">
      <c r="B74" s="4"/>
      <c r="C74" s="4"/>
      <c r="D74" s="49"/>
      <c r="E74" s="49"/>
      <c r="F74" s="49"/>
      <c r="G74" s="2"/>
      <c r="H74" s="49"/>
      <c r="I74" s="49"/>
      <c r="K74" s="4"/>
      <c r="S74" s="4"/>
      <c r="AA74" s="4"/>
      <c r="AI74" s="4"/>
      <c r="AQ74" s="4"/>
      <c r="AY74" s="4"/>
      <c r="BG74" s="4"/>
      <c r="BN74" s="5"/>
      <c r="BO74" s="5"/>
      <c r="BP74" s="5"/>
      <c r="BQ74" s="5"/>
    </row>
    <row r="75" spans="2:69" ht="12.75">
      <c r="B75" s="4"/>
      <c r="C75" s="4"/>
      <c r="D75" s="49"/>
      <c r="E75" s="49"/>
      <c r="F75" s="49"/>
      <c r="G75" s="2"/>
      <c r="H75" s="49"/>
      <c r="I75" s="49"/>
      <c r="K75" s="4"/>
      <c r="S75" s="4"/>
      <c r="AA75" s="4"/>
      <c r="AI75" s="4"/>
      <c r="AQ75" s="4"/>
      <c r="AY75" s="4"/>
      <c r="BG75" s="4"/>
      <c r="BN75" s="5"/>
      <c r="BO75" s="5"/>
      <c r="BP75" s="5"/>
      <c r="BQ75" s="5"/>
    </row>
    <row r="76" spans="2:68" ht="12.75">
      <c r="B76" s="4"/>
      <c r="C76" s="4"/>
      <c r="D76" s="49"/>
      <c r="E76" s="49"/>
      <c r="F76" s="49"/>
      <c r="G76" s="2"/>
      <c r="H76" s="49"/>
      <c r="I76" s="49"/>
      <c r="K76" s="4"/>
      <c r="S76" s="4"/>
      <c r="AA76" s="4"/>
      <c r="AI76" s="4"/>
      <c r="AQ76" s="4"/>
      <c r="AY76" s="4"/>
      <c r="BG76" s="4"/>
      <c r="BN76" s="5"/>
      <c r="BO76" s="5"/>
      <c r="BP76" s="5"/>
    </row>
    <row r="77" spans="2:68" ht="12.75">
      <c r="B77" s="4"/>
      <c r="C77" s="4"/>
      <c r="D77" s="49"/>
      <c r="E77" s="49"/>
      <c r="F77" s="49"/>
      <c r="G77" s="2"/>
      <c r="H77" s="49"/>
      <c r="I77" s="49"/>
      <c r="K77" s="4"/>
      <c r="S77" s="4"/>
      <c r="AA77" s="4"/>
      <c r="AI77" s="4"/>
      <c r="AQ77" s="4"/>
      <c r="AY77" s="4"/>
      <c r="BG77" s="4"/>
      <c r="BN77" s="5"/>
      <c r="BO77" s="5"/>
      <c r="BP77" s="5"/>
    </row>
    <row r="78" spans="2:68" ht="12.75">
      <c r="B78" s="4"/>
      <c r="C78" s="4"/>
      <c r="D78" s="49"/>
      <c r="E78" s="49"/>
      <c r="F78" s="49"/>
      <c r="G78" s="2"/>
      <c r="H78" s="49"/>
      <c r="I78" s="49"/>
      <c r="K78" s="4"/>
      <c r="S78" s="4"/>
      <c r="AA78" s="4"/>
      <c r="AI78" s="4"/>
      <c r="AQ78" s="4"/>
      <c r="AY78" s="4"/>
      <c r="BG78" s="4"/>
      <c r="BN78" s="5"/>
      <c r="BO78" s="5"/>
      <c r="BP78" s="5"/>
    </row>
    <row r="79" spans="2:59" ht="12.75">
      <c r="B79" s="4"/>
      <c r="C79" s="4"/>
      <c r="D79" s="49"/>
      <c r="E79" s="49"/>
      <c r="F79" s="49"/>
      <c r="G79" s="2"/>
      <c r="H79" s="49"/>
      <c r="I79" s="49"/>
      <c r="K79" s="4"/>
      <c r="S79" s="4"/>
      <c r="AA79" s="4"/>
      <c r="AI79" s="4"/>
      <c r="AQ79" s="4"/>
      <c r="AY79" s="4"/>
      <c r="BG79" s="4"/>
    </row>
    <row r="80" spans="2:69" ht="12.75">
      <c r="B80" s="4"/>
      <c r="C80" s="4"/>
      <c r="D80" s="49"/>
      <c r="E80" s="49"/>
      <c r="F80" s="49"/>
      <c r="G80" s="2"/>
      <c r="H80" s="49"/>
      <c r="I80" s="49"/>
      <c r="K80" s="4"/>
      <c r="S80" s="4"/>
      <c r="AA80" s="4"/>
      <c r="AI80" s="4"/>
      <c r="AQ80" s="4"/>
      <c r="AY80" s="4"/>
      <c r="BG80" s="4"/>
      <c r="BN80" s="5"/>
      <c r="BO80" s="5"/>
      <c r="BP80" s="5"/>
      <c r="BQ80" s="5"/>
    </row>
    <row r="81" spans="2:69" ht="12.75">
      <c r="B81" s="4"/>
      <c r="C81" s="4"/>
      <c r="D81" s="49"/>
      <c r="E81" s="49"/>
      <c r="F81" s="49"/>
      <c r="G81" s="2"/>
      <c r="H81" s="49"/>
      <c r="I81" s="49"/>
      <c r="K81" s="4"/>
      <c r="S81" s="4"/>
      <c r="AA81" s="4"/>
      <c r="AI81" s="4"/>
      <c r="AQ81" s="4"/>
      <c r="AY81" s="4"/>
      <c r="BG81" s="4"/>
      <c r="BN81" s="5"/>
      <c r="BO81" s="5"/>
      <c r="BP81" s="5"/>
      <c r="BQ81" s="5"/>
    </row>
    <row r="82" spans="2:69" ht="12.75">
      <c r="B82" s="4"/>
      <c r="C82" s="4"/>
      <c r="D82" s="49"/>
      <c r="E82" s="49"/>
      <c r="F82" s="49"/>
      <c r="G82" s="2"/>
      <c r="H82" s="49"/>
      <c r="I82" s="49"/>
      <c r="K82" s="4"/>
      <c r="S82" s="4"/>
      <c r="AA82" s="4"/>
      <c r="AI82" s="4"/>
      <c r="AQ82" s="4"/>
      <c r="AY82" s="4"/>
      <c r="BG82" s="4"/>
      <c r="BN82" s="5"/>
      <c r="BO82" s="5"/>
      <c r="BP82" s="5"/>
      <c r="BQ82" s="5"/>
    </row>
    <row r="83" spans="2:69" ht="12.75">
      <c r="B83" s="4"/>
      <c r="C83" s="4"/>
      <c r="D83" s="49"/>
      <c r="E83" s="49"/>
      <c r="F83" s="49"/>
      <c r="G83" s="2"/>
      <c r="H83" s="49"/>
      <c r="I83" s="49"/>
      <c r="K83" s="4"/>
      <c r="S83" s="4"/>
      <c r="AA83" s="4"/>
      <c r="AI83" s="4"/>
      <c r="AQ83" s="4"/>
      <c r="AY83" s="4"/>
      <c r="BG83" s="4"/>
      <c r="BN83" s="5"/>
      <c r="BO83" s="5"/>
      <c r="BP83" s="5"/>
      <c r="BQ83" s="5"/>
    </row>
    <row r="84" spans="2:69" ht="12.75">
      <c r="B84" s="4"/>
      <c r="C84" s="4"/>
      <c r="D84" s="49"/>
      <c r="E84" s="49"/>
      <c r="F84" s="49"/>
      <c r="G84" s="2"/>
      <c r="H84" s="49"/>
      <c r="I84" s="49"/>
      <c r="K84" s="4"/>
      <c r="S84" s="4"/>
      <c r="AA84" s="4"/>
      <c r="AI84" s="4"/>
      <c r="AQ84" s="4"/>
      <c r="AY84" s="4"/>
      <c r="BG84" s="4"/>
      <c r="BN84" s="5"/>
      <c r="BO84" s="5"/>
      <c r="BP84" s="5"/>
      <c r="BQ84" s="5"/>
    </row>
    <row r="85" spans="2:69" ht="12.75">
      <c r="B85" s="4"/>
      <c r="C85" s="4"/>
      <c r="D85" s="49"/>
      <c r="E85" s="49"/>
      <c r="F85" s="49"/>
      <c r="G85" s="2"/>
      <c r="H85" s="49"/>
      <c r="I85" s="49"/>
      <c r="K85" s="4"/>
      <c r="S85" s="4"/>
      <c r="AA85" s="4"/>
      <c r="AI85" s="4"/>
      <c r="AQ85" s="4"/>
      <c r="AY85" s="4"/>
      <c r="BG85" s="4"/>
      <c r="BN85" s="5"/>
      <c r="BO85" s="5"/>
      <c r="BP85" s="5"/>
      <c r="BQ85" s="5"/>
    </row>
    <row r="86" spans="2:59" ht="12.75">
      <c r="B86" s="4"/>
      <c r="C86" s="4"/>
      <c r="D86" s="49"/>
      <c r="E86" s="49"/>
      <c r="F86" s="49"/>
      <c r="G86" s="2"/>
      <c r="H86" s="49"/>
      <c r="I86" s="49"/>
      <c r="K86" s="4"/>
      <c r="S86" s="4"/>
      <c r="AA86" s="4"/>
      <c r="AI86" s="4"/>
      <c r="AQ86" s="4"/>
      <c r="AY86" s="4"/>
      <c r="BG86" s="4"/>
    </row>
    <row r="87" spans="2:59" ht="12.75">
      <c r="B87" s="4"/>
      <c r="C87" s="4"/>
      <c r="D87" s="49"/>
      <c r="E87" s="49"/>
      <c r="F87" s="49"/>
      <c r="G87" s="2"/>
      <c r="H87" s="49"/>
      <c r="I87" s="49"/>
      <c r="K87" s="4"/>
      <c r="S87" s="4"/>
      <c r="AA87" s="4"/>
      <c r="AI87" s="4"/>
      <c r="AQ87" s="4"/>
      <c r="AY87" s="4"/>
      <c r="BG87" s="4"/>
    </row>
    <row r="88" spans="2:59" ht="12.75">
      <c r="B88" s="4"/>
      <c r="C88" s="4"/>
      <c r="D88" s="49"/>
      <c r="E88" s="49"/>
      <c r="F88" s="49"/>
      <c r="G88" s="2"/>
      <c r="H88" s="49"/>
      <c r="I88" s="49"/>
      <c r="K88" s="4"/>
      <c r="S88" s="4"/>
      <c r="AA88" s="4"/>
      <c r="AI88" s="4"/>
      <c r="AQ88" s="4"/>
      <c r="AY88" s="4"/>
      <c r="BG88" s="4"/>
    </row>
    <row r="89" spans="2:66" ht="12.75">
      <c r="B89" s="4"/>
      <c r="C89" s="4"/>
      <c r="D89" s="49"/>
      <c r="E89" s="49"/>
      <c r="F89" s="49"/>
      <c r="G89" s="2"/>
      <c r="H89" s="49"/>
      <c r="I89" s="49"/>
      <c r="K89" s="4"/>
      <c r="S89" s="4"/>
      <c r="AA89" s="4"/>
      <c r="AI89" s="4"/>
      <c r="AQ89" s="4"/>
      <c r="AY89" s="4"/>
      <c r="BG89" s="4"/>
      <c r="BN89" s="5"/>
    </row>
    <row r="90" spans="2:66" ht="12.75">
      <c r="B90" s="4"/>
      <c r="C90" s="4"/>
      <c r="D90" s="49"/>
      <c r="E90" s="49"/>
      <c r="F90" s="49"/>
      <c r="G90" s="2"/>
      <c r="H90" s="49"/>
      <c r="I90" s="49"/>
      <c r="K90" s="4"/>
      <c r="S90" s="4"/>
      <c r="AA90" s="4"/>
      <c r="AI90" s="4"/>
      <c r="AQ90" s="4"/>
      <c r="AY90" s="4"/>
      <c r="BG90" s="4"/>
      <c r="BN90" s="5"/>
    </row>
    <row r="91" spans="2:69" ht="12.75">
      <c r="B91" s="4"/>
      <c r="C91" s="4"/>
      <c r="D91" s="49"/>
      <c r="E91" s="49"/>
      <c r="F91" s="49"/>
      <c r="G91" s="2"/>
      <c r="H91" s="49"/>
      <c r="I91" s="49"/>
      <c r="K91" s="4"/>
      <c r="S91" s="4"/>
      <c r="AA91" s="4"/>
      <c r="AI91" s="4"/>
      <c r="AQ91" s="4"/>
      <c r="AY91" s="4"/>
      <c r="BG91" s="4"/>
      <c r="BN91" s="5"/>
      <c r="BO91" s="5"/>
      <c r="BP91" s="5"/>
      <c r="BQ91" s="5"/>
    </row>
    <row r="92" spans="2:69" ht="12.75">
      <c r="B92" s="4"/>
      <c r="C92" s="4"/>
      <c r="D92" s="49"/>
      <c r="E92" s="49"/>
      <c r="F92" s="49"/>
      <c r="G92" s="2"/>
      <c r="H92" s="49"/>
      <c r="I92" s="49"/>
      <c r="K92" s="4"/>
      <c r="S92" s="4"/>
      <c r="AA92" s="4"/>
      <c r="AI92" s="4"/>
      <c r="AQ92" s="4"/>
      <c r="AY92" s="4"/>
      <c r="BG92" s="4"/>
      <c r="BN92" s="5"/>
      <c r="BO92" s="5"/>
      <c r="BP92" s="5"/>
      <c r="BQ92" s="5"/>
    </row>
    <row r="93" spans="2:69" ht="12.75">
      <c r="B93" s="4"/>
      <c r="C93" s="4"/>
      <c r="D93" s="49"/>
      <c r="E93" s="49"/>
      <c r="F93" s="49"/>
      <c r="G93" s="2"/>
      <c r="H93" s="49"/>
      <c r="I93" s="49"/>
      <c r="K93" s="4"/>
      <c r="S93" s="4"/>
      <c r="AA93" s="4"/>
      <c r="AI93" s="4"/>
      <c r="AQ93" s="4"/>
      <c r="AY93" s="4"/>
      <c r="BG93" s="4"/>
      <c r="BN93" s="5"/>
      <c r="BO93" s="5"/>
      <c r="BP93" s="5"/>
      <c r="BQ93" s="5"/>
    </row>
    <row r="94" spans="2:67" ht="12.75">
      <c r="B94" s="4"/>
      <c r="C94" s="4"/>
      <c r="D94" s="49"/>
      <c r="E94" s="49"/>
      <c r="F94" s="49"/>
      <c r="G94" s="2"/>
      <c r="H94" s="49"/>
      <c r="I94" s="49"/>
      <c r="K94" s="4"/>
      <c r="S94" s="4"/>
      <c r="AA94" s="4"/>
      <c r="AI94" s="4"/>
      <c r="AQ94" s="4"/>
      <c r="AY94" s="4"/>
      <c r="BG94" s="4"/>
      <c r="BN94" s="5"/>
      <c r="BO94" s="5"/>
    </row>
    <row r="95" spans="2:59" ht="12.75">
      <c r="B95" s="4"/>
      <c r="C95" s="4"/>
      <c r="D95" s="49"/>
      <c r="E95" s="49"/>
      <c r="F95" s="49"/>
      <c r="G95" s="2"/>
      <c r="H95" s="49"/>
      <c r="I95" s="49"/>
      <c r="K95" s="4"/>
      <c r="S95" s="4"/>
      <c r="AA95" s="4"/>
      <c r="AI95" s="4"/>
      <c r="AQ95" s="4"/>
      <c r="AY95" s="4"/>
      <c r="BG95" s="4"/>
    </row>
    <row r="96" spans="2:59" ht="12.75">
      <c r="B96" s="4"/>
      <c r="C96" s="4"/>
      <c r="D96" s="49"/>
      <c r="E96" s="49"/>
      <c r="F96" s="49"/>
      <c r="G96" s="2"/>
      <c r="H96" s="49"/>
      <c r="I96" s="49"/>
      <c r="K96" s="4"/>
      <c r="S96" s="4"/>
      <c r="AA96" s="4"/>
      <c r="AI96" s="4"/>
      <c r="AQ96" s="4"/>
      <c r="AY96" s="4"/>
      <c r="BG96" s="4"/>
    </row>
    <row r="97" spans="2:59" ht="12.75">
      <c r="B97" s="4"/>
      <c r="C97" s="4"/>
      <c r="D97" s="49"/>
      <c r="E97" s="49"/>
      <c r="F97" s="49"/>
      <c r="G97" s="2"/>
      <c r="H97" s="49"/>
      <c r="I97" s="49"/>
      <c r="K97" s="4"/>
      <c r="S97" s="4"/>
      <c r="AA97" s="4"/>
      <c r="AI97" s="4"/>
      <c r="AQ97" s="4"/>
      <c r="AY97" s="4"/>
      <c r="BG97" s="4"/>
    </row>
    <row r="98" spans="2:59" ht="12.75">
      <c r="B98" s="4"/>
      <c r="C98" s="4"/>
      <c r="D98" s="49"/>
      <c r="E98" s="49"/>
      <c r="F98" s="49"/>
      <c r="G98" s="2"/>
      <c r="H98" s="49"/>
      <c r="I98" s="49"/>
      <c r="K98" s="4"/>
      <c r="S98" s="4"/>
      <c r="AA98" s="4"/>
      <c r="AI98" s="4"/>
      <c r="AQ98" s="4"/>
      <c r="AY98" s="4"/>
      <c r="BG98" s="4"/>
    </row>
    <row r="99" spans="2:59" ht="12.75">
      <c r="B99" s="4"/>
      <c r="C99" s="4"/>
      <c r="D99" s="49"/>
      <c r="E99" s="49"/>
      <c r="F99" s="49"/>
      <c r="G99" s="2"/>
      <c r="H99" s="49"/>
      <c r="I99" s="49"/>
      <c r="K99" s="4"/>
      <c r="S99" s="4"/>
      <c r="AA99" s="4"/>
      <c r="AI99" s="4"/>
      <c r="AQ99" s="4"/>
      <c r="AY99" s="4"/>
      <c r="BG99" s="4"/>
    </row>
    <row r="100" spans="2:59" ht="12.75">
      <c r="B100" s="4"/>
      <c r="C100" s="4"/>
      <c r="D100" s="49"/>
      <c r="E100" s="49"/>
      <c r="F100" s="49"/>
      <c r="G100" s="2"/>
      <c r="H100" s="49"/>
      <c r="I100" s="49"/>
      <c r="K100" s="4"/>
      <c r="S100" s="4"/>
      <c r="AA100" s="4"/>
      <c r="AI100" s="4"/>
      <c r="AQ100" s="4"/>
      <c r="AY100" s="4"/>
      <c r="BG100" s="4"/>
    </row>
    <row r="101" spans="2:59" ht="12.75">
      <c r="B101" s="4"/>
      <c r="C101" s="4"/>
      <c r="D101" s="49"/>
      <c r="E101" s="49"/>
      <c r="F101" s="49"/>
      <c r="G101" s="2"/>
      <c r="H101" s="49"/>
      <c r="I101" s="49"/>
      <c r="K101" s="4"/>
      <c r="S101" s="4"/>
      <c r="AA101" s="4"/>
      <c r="AI101" s="4"/>
      <c r="AQ101" s="4"/>
      <c r="AY101" s="4"/>
      <c r="BG101" s="4"/>
    </row>
    <row r="102" spans="2:59" ht="12.75">
      <c r="B102" s="4"/>
      <c r="C102" s="4"/>
      <c r="D102" s="49"/>
      <c r="E102" s="49"/>
      <c r="F102" s="49"/>
      <c r="G102" s="2"/>
      <c r="H102" s="49"/>
      <c r="I102" s="49"/>
      <c r="K102" s="4"/>
      <c r="S102" s="4"/>
      <c r="AA102" s="4"/>
      <c r="AI102" s="4"/>
      <c r="AQ102" s="4"/>
      <c r="AY102" s="4"/>
      <c r="BG102" s="4"/>
    </row>
    <row r="103" spans="2:59" ht="12.75">
      <c r="B103" s="4"/>
      <c r="C103" s="4"/>
      <c r="D103" s="49"/>
      <c r="E103" s="49"/>
      <c r="F103" s="49"/>
      <c r="G103" s="2"/>
      <c r="H103" s="49"/>
      <c r="I103" s="49"/>
      <c r="K103" s="4"/>
      <c r="S103" s="4"/>
      <c r="AA103" s="4"/>
      <c r="AI103" s="4"/>
      <c r="AQ103" s="4"/>
      <c r="AY103" s="4"/>
      <c r="BG103" s="4"/>
    </row>
    <row r="104" spans="2:59" ht="12.75">
      <c r="B104" s="4"/>
      <c r="C104" s="4"/>
      <c r="D104" s="49"/>
      <c r="E104" s="49"/>
      <c r="F104" s="49"/>
      <c r="G104" s="2"/>
      <c r="H104" s="49"/>
      <c r="I104" s="49"/>
      <c r="K104" s="4"/>
      <c r="S104" s="4"/>
      <c r="AA104" s="4"/>
      <c r="AI104" s="4"/>
      <c r="AQ104" s="4"/>
      <c r="AY104" s="4"/>
      <c r="BG104" s="4"/>
    </row>
    <row r="105" spans="2:59" ht="12.75">
      <c r="B105" s="4"/>
      <c r="C105" s="4"/>
      <c r="D105" s="49"/>
      <c r="E105" s="49"/>
      <c r="F105" s="49"/>
      <c r="G105" s="2"/>
      <c r="H105" s="49"/>
      <c r="I105" s="49"/>
      <c r="K105" s="4"/>
      <c r="S105" s="4"/>
      <c r="AA105" s="4"/>
      <c r="AI105" s="4"/>
      <c r="AQ105" s="4"/>
      <c r="AY105" s="4"/>
      <c r="BG105" s="4"/>
    </row>
    <row r="106" spans="2:59" ht="12.75">
      <c r="B106" s="4"/>
      <c r="C106" s="4"/>
      <c r="D106" s="49"/>
      <c r="E106" s="49"/>
      <c r="F106" s="49"/>
      <c r="G106" s="2"/>
      <c r="H106" s="49"/>
      <c r="I106" s="49"/>
      <c r="K106" s="4"/>
      <c r="S106" s="4"/>
      <c r="AA106" s="4"/>
      <c r="AI106" s="4"/>
      <c r="AQ106" s="4"/>
      <c r="AY106" s="4"/>
      <c r="BG106" s="4"/>
    </row>
    <row r="107" spans="2:59" ht="12.75">
      <c r="B107" s="4"/>
      <c r="C107" s="4"/>
      <c r="D107" s="49"/>
      <c r="E107" s="49"/>
      <c r="F107" s="49"/>
      <c r="G107" s="2"/>
      <c r="H107" s="49"/>
      <c r="I107" s="49"/>
      <c r="K107" s="4"/>
      <c r="S107" s="4"/>
      <c r="AA107" s="4"/>
      <c r="AI107" s="4"/>
      <c r="AQ107" s="4"/>
      <c r="AY107" s="4"/>
      <c r="BG107" s="4"/>
    </row>
    <row r="108" spans="2:59" ht="12.75">
      <c r="B108" s="4"/>
      <c r="C108" s="4"/>
      <c r="D108" s="49"/>
      <c r="E108" s="49"/>
      <c r="F108" s="49"/>
      <c r="G108" s="2"/>
      <c r="H108" s="49"/>
      <c r="I108" s="49"/>
      <c r="K108" s="4"/>
      <c r="S108" s="4"/>
      <c r="AA108" s="4"/>
      <c r="AI108" s="4"/>
      <c r="AQ108" s="4"/>
      <c r="AY108" s="4"/>
      <c r="BG108" s="4"/>
    </row>
    <row r="109" spans="2:59" ht="12.75">
      <c r="B109" s="4"/>
      <c r="C109" s="4"/>
      <c r="D109" s="49"/>
      <c r="E109" s="49"/>
      <c r="F109" s="49"/>
      <c r="G109" s="2"/>
      <c r="H109" s="49"/>
      <c r="I109" s="49"/>
      <c r="K109" s="4"/>
      <c r="S109" s="4"/>
      <c r="AA109" s="4"/>
      <c r="AI109" s="4"/>
      <c r="AQ109" s="4"/>
      <c r="AY109" s="4"/>
      <c r="BG109" s="4"/>
    </row>
    <row r="110" spans="2:59" ht="12.75">
      <c r="B110" s="4"/>
      <c r="C110" s="4"/>
      <c r="D110" s="49"/>
      <c r="E110" s="49"/>
      <c r="F110" s="49"/>
      <c r="G110" s="2"/>
      <c r="H110" s="49"/>
      <c r="I110" s="49"/>
      <c r="K110" s="4"/>
      <c r="S110" s="4"/>
      <c r="AA110" s="4"/>
      <c r="AI110" s="4"/>
      <c r="AQ110" s="4"/>
      <c r="AY110" s="4"/>
      <c r="BG110" s="4"/>
    </row>
    <row r="111" spans="2:59" ht="12.75">
      <c r="B111" s="4"/>
      <c r="C111" s="4"/>
      <c r="D111" s="49"/>
      <c r="E111" s="49"/>
      <c r="F111" s="49"/>
      <c r="G111" s="2"/>
      <c r="H111" s="49"/>
      <c r="I111" s="49"/>
      <c r="K111" s="4"/>
      <c r="S111" s="4"/>
      <c r="AA111" s="4"/>
      <c r="AI111" s="4"/>
      <c r="AQ111" s="4"/>
      <c r="AY111" s="4"/>
      <c r="BG111" s="4"/>
    </row>
    <row r="112" spans="2:59" ht="12.75">
      <c r="B112" s="4"/>
      <c r="C112" s="4"/>
      <c r="D112" s="49"/>
      <c r="E112" s="49"/>
      <c r="F112" s="49"/>
      <c r="G112" s="2"/>
      <c r="H112" s="49"/>
      <c r="I112" s="49"/>
      <c r="K112" s="4"/>
      <c r="S112" s="4"/>
      <c r="AA112" s="4"/>
      <c r="AI112" s="4"/>
      <c r="AQ112" s="4"/>
      <c r="AY112" s="4"/>
      <c r="BG112" s="4"/>
    </row>
    <row r="113" spans="2:59" ht="12.75">
      <c r="B113" s="4"/>
      <c r="C113" s="4"/>
      <c r="D113" s="49"/>
      <c r="E113" s="49"/>
      <c r="F113" s="49"/>
      <c r="G113" s="2"/>
      <c r="H113" s="49"/>
      <c r="I113" s="49"/>
      <c r="K113" s="4"/>
      <c r="S113" s="4"/>
      <c r="AA113" s="4"/>
      <c r="AI113" s="4"/>
      <c r="AQ113" s="4"/>
      <c r="AY113" s="4"/>
      <c r="BG113" s="4"/>
    </row>
    <row r="114" spans="2:59" ht="12.75">
      <c r="B114" s="4"/>
      <c r="C114" s="4"/>
      <c r="D114" s="49"/>
      <c r="E114" s="49"/>
      <c r="F114" s="49"/>
      <c r="G114" s="2"/>
      <c r="H114" s="49"/>
      <c r="I114" s="49"/>
      <c r="K114" s="4"/>
      <c r="S114" s="4"/>
      <c r="AA114" s="4"/>
      <c r="AI114" s="4"/>
      <c r="AQ114" s="4"/>
      <c r="AY114" s="4"/>
      <c r="BG114" s="4"/>
    </row>
    <row r="115" spans="2:59" ht="12.75">
      <c r="B115" s="4"/>
      <c r="C115" s="4"/>
      <c r="D115" s="49"/>
      <c r="E115" s="49"/>
      <c r="F115" s="49"/>
      <c r="G115" s="2"/>
      <c r="H115" s="49"/>
      <c r="I115" s="49"/>
      <c r="K115" s="4"/>
      <c r="S115" s="4"/>
      <c r="AA115" s="4"/>
      <c r="AI115" s="4"/>
      <c r="AQ115" s="4"/>
      <c r="AY115" s="4"/>
      <c r="BG115" s="4"/>
    </row>
    <row r="116" spans="2:59" ht="12.75">
      <c r="B116" s="4"/>
      <c r="C116" s="4"/>
      <c r="D116" s="49"/>
      <c r="E116" s="49"/>
      <c r="F116" s="49"/>
      <c r="G116" s="2"/>
      <c r="H116" s="49"/>
      <c r="I116" s="49"/>
      <c r="K116" s="4"/>
      <c r="S116" s="4"/>
      <c r="AA116" s="4"/>
      <c r="AI116" s="4"/>
      <c r="AQ116" s="4"/>
      <c r="AY116" s="4"/>
      <c r="BG116" s="4"/>
    </row>
    <row r="117" spans="2:59" ht="12.75">
      <c r="B117" s="4"/>
      <c r="C117" s="4"/>
      <c r="D117" s="49"/>
      <c r="E117" s="49"/>
      <c r="F117" s="49"/>
      <c r="G117" s="2"/>
      <c r="H117" s="49"/>
      <c r="I117" s="49"/>
      <c r="K117" s="4"/>
      <c r="S117" s="4"/>
      <c r="AA117" s="4"/>
      <c r="AI117" s="4"/>
      <c r="AQ117" s="4"/>
      <c r="AY117" s="4"/>
      <c r="BG117" s="4"/>
    </row>
    <row r="118" spans="2:59" ht="12.75">
      <c r="B118" s="4"/>
      <c r="C118" s="4"/>
      <c r="D118" s="49"/>
      <c r="E118" s="49"/>
      <c r="F118" s="49"/>
      <c r="G118" s="2"/>
      <c r="H118" s="49"/>
      <c r="I118" s="49"/>
      <c r="K118" s="4"/>
      <c r="S118" s="4"/>
      <c r="AA118" s="4"/>
      <c r="AI118" s="4"/>
      <c r="AQ118" s="4"/>
      <c r="AY118" s="4"/>
      <c r="BG118" s="4"/>
    </row>
    <row r="119" spans="2:59" ht="12.75">
      <c r="B119" s="4"/>
      <c r="C119" s="4"/>
      <c r="D119" s="49"/>
      <c r="E119" s="49"/>
      <c r="F119" s="49"/>
      <c r="G119" s="2"/>
      <c r="H119" s="49"/>
      <c r="I119" s="49"/>
      <c r="K119" s="4"/>
      <c r="S119" s="4"/>
      <c r="AA119" s="4"/>
      <c r="AI119" s="4"/>
      <c r="AQ119" s="4"/>
      <c r="AY119" s="4"/>
      <c r="BG119" s="4"/>
    </row>
    <row r="120" spans="2:59" ht="12.75">
      <c r="B120" s="4"/>
      <c r="C120" s="4"/>
      <c r="D120" s="49"/>
      <c r="E120" s="49"/>
      <c r="F120" s="49"/>
      <c r="G120" s="2"/>
      <c r="H120" s="49"/>
      <c r="I120" s="49"/>
      <c r="K120" s="4"/>
      <c r="S120" s="4"/>
      <c r="AA120" s="4"/>
      <c r="AI120" s="4"/>
      <c r="AQ120" s="4"/>
      <c r="AY120" s="4"/>
      <c r="BG120" s="4"/>
    </row>
    <row r="121" spans="2:59" ht="12.75">
      <c r="B121" s="4"/>
      <c r="C121" s="4"/>
      <c r="D121" s="49"/>
      <c r="E121" s="49"/>
      <c r="F121" s="49"/>
      <c r="G121" s="2"/>
      <c r="H121" s="49"/>
      <c r="I121" s="49"/>
      <c r="K121" s="4"/>
      <c r="S121" s="4"/>
      <c r="AA121" s="4"/>
      <c r="AI121" s="4"/>
      <c r="AQ121" s="4"/>
      <c r="AY121" s="4"/>
      <c r="BG121" s="4"/>
    </row>
    <row r="122" spans="2:59" ht="12.75">
      <c r="B122" s="4"/>
      <c r="C122" s="4"/>
      <c r="D122" s="49"/>
      <c r="E122" s="49"/>
      <c r="F122" s="49"/>
      <c r="G122" s="2"/>
      <c r="H122" s="49"/>
      <c r="I122" s="49"/>
      <c r="K122" s="4"/>
      <c r="S122" s="4"/>
      <c r="AA122" s="4"/>
      <c r="AI122" s="4"/>
      <c r="AQ122" s="4"/>
      <c r="AY122" s="4"/>
      <c r="BG122" s="4"/>
    </row>
    <row r="123" spans="2:59" ht="12.75">
      <c r="B123" s="4"/>
      <c r="C123" s="4"/>
      <c r="D123" s="49"/>
      <c r="E123" s="49"/>
      <c r="F123" s="49"/>
      <c r="G123" s="2"/>
      <c r="H123" s="49"/>
      <c r="I123" s="49"/>
      <c r="K123" s="4"/>
      <c r="S123" s="4"/>
      <c r="AA123" s="4"/>
      <c r="AI123" s="4"/>
      <c r="AQ123" s="4"/>
      <c r="AY123" s="4"/>
      <c r="BG123" s="4"/>
    </row>
    <row r="124" spans="2:59" ht="12.75">
      <c r="B124" s="4"/>
      <c r="C124" s="4"/>
      <c r="D124" s="49"/>
      <c r="E124" s="49"/>
      <c r="F124" s="49"/>
      <c r="G124" s="2"/>
      <c r="H124" s="49"/>
      <c r="I124" s="49"/>
      <c r="K124" s="4"/>
      <c r="S124" s="4"/>
      <c r="AA124" s="4"/>
      <c r="AI124" s="4"/>
      <c r="AQ124" s="4"/>
      <c r="AY124" s="4"/>
      <c r="BG124" s="4"/>
    </row>
    <row r="125" spans="2:59" ht="12.75">
      <c r="B125" s="4"/>
      <c r="C125" s="4"/>
      <c r="D125" s="49"/>
      <c r="E125" s="49"/>
      <c r="F125" s="49"/>
      <c r="G125" s="2"/>
      <c r="H125" s="49"/>
      <c r="I125" s="49"/>
      <c r="K125" s="4"/>
      <c r="S125" s="4"/>
      <c r="AA125" s="4"/>
      <c r="AI125" s="4"/>
      <c r="AQ125" s="4"/>
      <c r="AY125" s="4"/>
      <c r="BG125" s="4"/>
    </row>
    <row r="126" spans="2:59" ht="12.75">
      <c r="B126" s="4"/>
      <c r="C126" s="4"/>
      <c r="D126" s="49"/>
      <c r="E126" s="49"/>
      <c r="F126" s="49"/>
      <c r="G126" s="2"/>
      <c r="H126" s="49"/>
      <c r="I126" s="49"/>
      <c r="K126" s="4"/>
      <c r="S126" s="4"/>
      <c r="AA126" s="4"/>
      <c r="AI126" s="4"/>
      <c r="AQ126" s="4"/>
      <c r="AY126" s="4"/>
      <c r="BG126" s="4"/>
    </row>
    <row r="127" spans="2:59" ht="12.75">
      <c r="B127" s="4"/>
      <c r="C127" s="4"/>
      <c r="D127" s="49"/>
      <c r="E127" s="49"/>
      <c r="F127" s="49"/>
      <c r="G127" s="2"/>
      <c r="H127" s="49"/>
      <c r="I127" s="49"/>
      <c r="K127" s="4"/>
      <c r="S127" s="4"/>
      <c r="AA127" s="4"/>
      <c r="AI127" s="4"/>
      <c r="AQ127" s="4"/>
      <c r="AY127" s="4"/>
      <c r="BG127" s="4"/>
    </row>
    <row r="129" spans="4:40" ht="13.5" thickBot="1">
      <c r="D129" s="3"/>
      <c r="AN129" s="5"/>
    </row>
    <row r="130" spans="1:66" ht="14.25" thickBot="1" thickTop="1">
      <c r="A130" s="5"/>
      <c r="B130" s="73"/>
      <c r="C130" s="7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ht="14.25" thickBot="1" thickTop="1">
      <c r="A131" s="5"/>
      <c r="B131" s="74"/>
      <c r="C131" s="7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5" ht="14.25" thickBot="1" thickTop="1">
      <c r="A132" s="5"/>
      <c r="B132" s="75"/>
      <c r="C132" s="7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4.25" thickBot="1" thickTop="1">
      <c r="A133" s="5"/>
      <c r="B133" s="75"/>
      <c r="C133" s="7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3.5" thickTop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2.75">
      <c r="A135" s="63"/>
      <c r="B135" s="64"/>
      <c r="C135" s="71"/>
      <c r="D135" s="65"/>
      <c r="E135" s="65"/>
      <c r="F135" s="66"/>
      <c r="G135" s="65"/>
      <c r="H135" s="65"/>
      <c r="I135" s="65"/>
      <c r="J135" s="70"/>
      <c r="K135" s="64"/>
      <c r="L135" s="65"/>
      <c r="M135" s="65"/>
      <c r="N135" s="65"/>
      <c r="O135" s="66"/>
      <c r="P135" s="65"/>
      <c r="Q135" s="65"/>
      <c r="R135" s="70"/>
      <c r="S135" s="64"/>
      <c r="T135" s="65"/>
      <c r="U135" s="65"/>
      <c r="V135" s="65"/>
      <c r="W135" s="67"/>
      <c r="X135" s="65"/>
      <c r="Y135" s="65"/>
      <c r="Z135" s="70"/>
      <c r="AA135" s="64"/>
      <c r="AB135" s="65"/>
      <c r="AC135" s="65"/>
      <c r="AD135" s="65"/>
      <c r="AE135" s="66"/>
      <c r="AF135" s="65"/>
      <c r="AG135" s="65"/>
      <c r="AH135" s="70"/>
      <c r="AI135" s="64"/>
      <c r="AJ135" s="65"/>
      <c r="AK135" s="65"/>
      <c r="AL135" s="65"/>
      <c r="AM135" s="66"/>
      <c r="AN135" s="65"/>
      <c r="AO135" s="65"/>
      <c r="AP135" s="70"/>
      <c r="AQ135" s="64"/>
      <c r="AR135" s="65"/>
      <c r="AS135" s="65"/>
      <c r="AT135" s="65"/>
      <c r="AU135" s="66"/>
      <c r="AV135" s="65"/>
      <c r="AW135" s="65"/>
      <c r="AX135" s="70"/>
      <c r="AY135" s="64"/>
      <c r="AZ135" s="65"/>
      <c r="BA135" s="65"/>
      <c r="BB135" s="65"/>
      <c r="BC135" s="66"/>
      <c r="BD135" s="65"/>
      <c r="BE135" s="65"/>
      <c r="BF135" s="70"/>
      <c r="BG135" s="64"/>
      <c r="BH135" s="65"/>
      <c r="BI135" s="65"/>
      <c r="BJ135" s="65"/>
      <c r="BK135" s="66"/>
      <c r="BL135" s="65"/>
      <c r="BM135" s="68"/>
    </row>
    <row r="136" spans="1:65" ht="12.75">
      <c r="A136" s="55"/>
      <c r="B136" s="56"/>
      <c r="C136" s="56"/>
      <c r="D136" s="57"/>
      <c r="E136" s="57"/>
      <c r="F136" s="58"/>
      <c r="G136" s="57"/>
      <c r="H136" s="57"/>
      <c r="I136" s="57"/>
      <c r="J136" s="60"/>
      <c r="K136" s="56"/>
      <c r="L136" s="57"/>
      <c r="M136" s="57"/>
      <c r="N136" s="57"/>
      <c r="O136" s="58"/>
      <c r="P136" s="57"/>
      <c r="Q136" s="57"/>
      <c r="R136" s="60"/>
      <c r="S136" s="56"/>
      <c r="T136" s="57"/>
      <c r="U136" s="57"/>
      <c r="V136" s="57"/>
      <c r="W136" s="61"/>
      <c r="X136" s="57"/>
      <c r="Y136" s="57"/>
      <c r="Z136" s="60"/>
      <c r="AA136" s="56"/>
      <c r="AB136" s="57"/>
      <c r="AC136" s="57"/>
      <c r="AD136" s="57"/>
      <c r="AE136" s="58"/>
      <c r="AF136" s="57"/>
      <c r="AG136" s="57"/>
      <c r="AH136" s="59"/>
      <c r="AI136" s="56"/>
      <c r="AJ136" s="57"/>
      <c r="AK136" s="57"/>
      <c r="AL136" s="57"/>
      <c r="AM136" s="58"/>
      <c r="AN136" s="57"/>
      <c r="AO136" s="57"/>
      <c r="AP136" s="59"/>
      <c r="AQ136" s="56"/>
      <c r="AR136" s="57"/>
      <c r="AS136" s="57"/>
      <c r="AT136" s="57"/>
      <c r="AU136" s="58"/>
      <c r="AV136" s="57"/>
      <c r="AW136" s="57"/>
      <c r="AX136" s="60"/>
      <c r="AY136" s="56"/>
      <c r="AZ136" s="57"/>
      <c r="BA136" s="57"/>
      <c r="BB136" s="57"/>
      <c r="BC136" s="58"/>
      <c r="BD136" s="57"/>
      <c r="BE136" s="57"/>
      <c r="BF136" s="60"/>
      <c r="BG136" s="56"/>
      <c r="BH136" s="57"/>
      <c r="BI136" s="57"/>
      <c r="BJ136" s="57"/>
      <c r="BK136" s="58"/>
      <c r="BL136" s="57"/>
      <c r="BM136" s="62"/>
    </row>
    <row r="137" spans="2:11" ht="12.75">
      <c r="B137" s="6"/>
      <c r="C137" s="6"/>
      <c r="K137" s="4"/>
    </row>
    <row r="138" spans="2:11" ht="12.75">
      <c r="B138" s="6"/>
      <c r="C138" s="6"/>
      <c r="K138" s="4"/>
    </row>
    <row r="139" spans="2:11" ht="12.75">
      <c r="B139" s="6"/>
      <c r="C139" s="6"/>
      <c r="K139" s="4"/>
    </row>
    <row r="140" spans="2:11" ht="12.75">
      <c r="B140" s="6"/>
      <c r="C140" s="6"/>
      <c r="K140" s="4"/>
    </row>
    <row r="141" spans="2:11" ht="12.75">
      <c r="B141" s="6"/>
      <c r="C141" s="6"/>
      <c r="K141" s="4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ht="12.75">
      <c r="D233" s="3"/>
    </row>
    <row r="234" ht="12.75">
      <c r="D234" s="3"/>
    </row>
    <row r="235" spans="4:12" ht="12.75">
      <c r="D235" s="5"/>
      <c r="E235" s="5"/>
      <c r="F235" s="5"/>
      <c r="G235" s="5"/>
      <c r="H235" s="5"/>
      <c r="I235" s="5"/>
      <c r="J235" s="5"/>
      <c r="K235" s="5"/>
      <c r="L235" s="5"/>
    </row>
    <row r="236" spans="4:12" ht="12.75">
      <c r="D236" s="5"/>
      <c r="E236" s="5"/>
      <c r="F236" s="5"/>
      <c r="G236" s="5"/>
      <c r="H236" s="5"/>
      <c r="I236" s="5"/>
      <c r="J236" s="5"/>
      <c r="K236" s="5"/>
      <c r="L2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N187"/>
  <sheetViews>
    <sheetView tabSelected="1" zoomScalePageLayoutView="0" workbookViewId="0" topLeftCell="A1">
      <pane xSplit="2" ySplit="1" topLeftCell="BS158" activePane="bottomRight" state="frozen"/>
      <selection pane="topLeft" activeCell="BR43" sqref="BR43"/>
      <selection pane="topRight" activeCell="BR43" sqref="BR43"/>
      <selection pane="bottomLeft" activeCell="BR43" sqref="BR43"/>
      <selection pane="bottomRight" activeCell="BW169" sqref="BW169"/>
    </sheetView>
  </sheetViews>
  <sheetFormatPr defaultColWidth="9.140625" defaultRowHeight="12.75"/>
  <cols>
    <col min="1" max="1" width="9.00390625" style="0" customWidth="1"/>
    <col min="2" max="2" width="17.57421875" style="0" customWidth="1"/>
    <col min="3" max="3" width="16.7109375" style="0" customWidth="1"/>
    <col min="4" max="4" width="6.421875" style="49" customWidth="1"/>
    <col min="5" max="5" width="9.57421875" style="49" customWidth="1"/>
    <col min="6" max="6" width="9.140625" style="49" customWidth="1"/>
    <col min="7" max="7" width="8.421875" style="2" customWidth="1"/>
    <col min="8" max="8" width="8.8515625" style="46" customWidth="1"/>
    <col min="9" max="9" width="8.140625" style="49" customWidth="1"/>
    <col min="10" max="10" width="6.28125" style="0" customWidth="1"/>
    <col min="11" max="11" width="14.421875" style="0" customWidth="1"/>
    <col min="12" max="12" width="8.28125" style="49" customWidth="1"/>
    <col min="13" max="13" width="10.7109375" style="49" customWidth="1"/>
    <col min="14" max="14" width="10.28125" style="49" customWidth="1"/>
    <col min="15" max="15" width="13.140625" style="2" customWidth="1"/>
    <col min="16" max="16" width="13.57421875" style="51" customWidth="1"/>
    <col min="17" max="17" width="12.7109375" style="49" customWidth="1"/>
    <col min="18" max="18" width="11.00390625" style="0" customWidth="1"/>
    <col min="19" max="19" width="14.421875" style="0" customWidth="1"/>
    <col min="20" max="20" width="7.00390625" style="49" customWidth="1"/>
    <col min="21" max="21" width="9.421875" style="49" customWidth="1"/>
    <col min="22" max="22" width="9.00390625" style="49" customWidth="1"/>
    <col min="23" max="23" width="11.7109375" style="2" customWidth="1"/>
    <col min="24" max="24" width="12.140625" style="51" customWidth="1"/>
    <col min="25" max="25" width="11.421875" style="49" customWidth="1"/>
    <col min="26" max="26" width="4.8515625" style="0" customWidth="1"/>
    <col min="27" max="27" width="14.421875" style="0" customWidth="1"/>
    <col min="28" max="28" width="7.8515625" style="49" customWidth="1"/>
    <col min="29" max="29" width="10.28125" style="49" customWidth="1"/>
    <col min="30" max="30" width="9.8515625" style="49" customWidth="1"/>
    <col min="31" max="31" width="12.57421875" style="2" customWidth="1"/>
    <col min="32" max="32" width="13.140625" style="51" customWidth="1"/>
    <col min="33" max="33" width="12.28125" style="49" customWidth="1"/>
    <col min="34" max="34" width="4.8515625" style="5" customWidth="1"/>
    <col min="35" max="35" width="14.421875" style="0" customWidth="1"/>
    <col min="36" max="36" width="7.8515625" style="49" customWidth="1"/>
    <col min="37" max="37" width="10.28125" style="49" customWidth="1"/>
    <col min="38" max="38" width="9.8515625" style="49" customWidth="1"/>
    <col min="39" max="39" width="12.57421875" style="2" customWidth="1"/>
    <col min="40" max="40" width="13.140625" style="51" customWidth="1"/>
    <col min="41" max="41" width="12.28125" style="49" customWidth="1"/>
    <col min="43" max="43" width="14.421875" style="0" customWidth="1"/>
    <col min="44" max="44" width="8.00390625" style="49" customWidth="1"/>
    <col min="45" max="45" width="10.421875" style="49" customWidth="1"/>
    <col min="46" max="46" width="10.00390625" style="49" customWidth="1"/>
    <col min="47" max="47" width="12.7109375" style="2" customWidth="1"/>
    <col min="48" max="48" width="13.28125" style="51" customWidth="1"/>
    <col min="49" max="49" width="12.421875" style="49" customWidth="1"/>
    <col min="50" max="50" width="7.57421875" style="0" customWidth="1"/>
    <col min="51" max="51" width="14.421875" style="0" customWidth="1"/>
    <col min="52" max="52" width="8.57421875" style="49" customWidth="1"/>
    <col min="53" max="53" width="11.00390625" style="49" customWidth="1"/>
    <col min="54" max="54" width="10.57421875" style="49" customWidth="1"/>
    <col min="55" max="55" width="13.421875" style="2" customWidth="1"/>
    <col min="56" max="56" width="13.8515625" style="51" customWidth="1"/>
    <col min="57" max="57" width="13.140625" style="49" customWidth="1"/>
    <col min="58" max="58" width="11.140625" style="0" customWidth="1"/>
    <col min="59" max="59" width="14.421875" style="0" customWidth="1"/>
    <col min="60" max="60" width="9.140625" style="49" customWidth="1"/>
    <col min="61" max="61" width="11.57421875" style="49" customWidth="1"/>
    <col min="62" max="62" width="11.140625" style="49" customWidth="1"/>
    <col min="63" max="63" width="14.00390625" style="2" customWidth="1"/>
    <col min="64" max="64" width="14.421875" style="51" customWidth="1"/>
    <col min="65" max="65" width="13.7109375" style="49" customWidth="1"/>
    <col min="66" max="66" width="9.57421875" style="0" customWidth="1"/>
    <col min="67" max="67" width="14.421875" style="0" customWidth="1"/>
    <col min="68" max="68" width="9.7109375" style="49" customWidth="1"/>
    <col min="69" max="69" width="12.140625" style="49" customWidth="1"/>
    <col min="70" max="70" width="11.7109375" style="49" customWidth="1"/>
    <col min="71" max="71" width="14.57421875" style="2" customWidth="1"/>
    <col min="72" max="72" width="15.00390625" style="51" customWidth="1"/>
    <col min="73" max="73" width="14.28125" style="49" customWidth="1"/>
  </cols>
  <sheetData>
    <row r="1" spans="1:73" ht="12.75">
      <c r="A1" s="1" t="s">
        <v>14</v>
      </c>
      <c r="B1" s="1" t="s">
        <v>15</v>
      </c>
      <c r="C1" s="1" t="s">
        <v>16</v>
      </c>
      <c r="D1" s="48" t="s">
        <v>17</v>
      </c>
      <c r="E1" s="48" t="s">
        <v>18</v>
      </c>
      <c r="F1" s="48" t="s">
        <v>19</v>
      </c>
      <c r="G1" s="41" t="s">
        <v>20</v>
      </c>
      <c r="H1" s="45" t="s">
        <v>21</v>
      </c>
      <c r="I1" s="48" t="s">
        <v>22</v>
      </c>
      <c r="J1" s="1" t="s">
        <v>23</v>
      </c>
      <c r="K1" s="1" t="s">
        <v>24</v>
      </c>
      <c r="L1" s="48" t="s">
        <v>25</v>
      </c>
      <c r="M1" s="48" t="s">
        <v>26</v>
      </c>
      <c r="N1" s="48" t="s">
        <v>27</v>
      </c>
      <c r="O1" s="41" t="s">
        <v>28</v>
      </c>
      <c r="P1" s="50" t="s">
        <v>29</v>
      </c>
      <c r="Q1" s="48" t="s">
        <v>30</v>
      </c>
      <c r="R1" s="1" t="s">
        <v>31</v>
      </c>
      <c r="S1" s="1" t="s">
        <v>32</v>
      </c>
      <c r="T1" s="48" t="s">
        <v>33</v>
      </c>
      <c r="U1" s="48" t="s">
        <v>34</v>
      </c>
      <c r="V1" s="48" t="s">
        <v>35</v>
      </c>
      <c r="W1" s="41" t="s">
        <v>36</v>
      </c>
      <c r="X1" s="50" t="s">
        <v>37</v>
      </c>
      <c r="Y1" s="48" t="s">
        <v>38</v>
      </c>
      <c r="Z1" s="1" t="s">
        <v>39</v>
      </c>
      <c r="AA1" s="1" t="s">
        <v>40</v>
      </c>
      <c r="AB1" s="48" t="s">
        <v>41</v>
      </c>
      <c r="AC1" s="48" t="s">
        <v>42</v>
      </c>
      <c r="AD1" s="48" t="s">
        <v>43</v>
      </c>
      <c r="AE1" s="41" t="s">
        <v>44</v>
      </c>
      <c r="AF1" s="50" t="s">
        <v>45</v>
      </c>
      <c r="AG1" s="48" t="s">
        <v>46</v>
      </c>
      <c r="AH1" s="44" t="s">
        <v>47</v>
      </c>
      <c r="AI1" s="1" t="s">
        <v>48</v>
      </c>
      <c r="AJ1" s="48" t="s">
        <v>49</v>
      </c>
      <c r="AK1" s="48" t="s">
        <v>50</v>
      </c>
      <c r="AL1" s="48" t="s">
        <v>51</v>
      </c>
      <c r="AM1" s="41" t="s">
        <v>52</v>
      </c>
      <c r="AN1" s="50" t="s">
        <v>53</v>
      </c>
      <c r="AO1" s="48" t="s">
        <v>54</v>
      </c>
      <c r="AP1" s="1" t="s">
        <v>55</v>
      </c>
      <c r="AQ1" s="1" t="s">
        <v>56</v>
      </c>
      <c r="AR1" s="48" t="s">
        <v>57</v>
      </c>
      <c r="AS1" s="48" t="s">
        <v>58</v>
      </c>
      <c r="AT1" s="48" t="s">
        <v>59</v>
      </c>
      <c r="AU1" s="41" t="s">
        <v>60</v>
      </c>
      <c r="AV1" s="50" t="s">
        <v>61</v>
      </c>
      <c r="AW1" s="48" t="s">
        <v>62</v>
      </c>
      <c r="AX1" s="1" t="s">
        <v>63</v>
      </c>
      <c r="AY1" s="1" t="s">
        <v>64</v>
      </c>
      <c r="AZ1" s="48" t="s">
        <v>65</v>
      </c>
      <c r="BA1" s="48" t="s">
        <v>66</v>
      </c>
      <c r="BB1" s="48" t="s">
        <v>67</v>
      </c>
      <c r="BC1" s="41" t="s">
        <v>68</v>
      </c>
      <c r="BD1" s="50" t="s">
        <v>69</v>
      </c>
      <c r="BE1" s="48" t="s">
        <v>70</v>
      </c>
      <c r="BF1" s="1" t="s">
        <v>71</v>
      </c>
      <c r="BG1" s="1" t="s">
        <v>72</v>
      </c>
      <c r="BH1" s="48" t="s">
        <v>73</v>
      </c>
      <c r="BI1" s="48" t="s">
        <v>74</v>
      </c>
      <c r="BJ1" s="48" t="s">
        <v>75</v>
      </c>
      <c r="BK1" s="41" t="s">
        <v>76</v>
      </c>
      <c r="BL1" s="50" t="s">
        <v>77</v>
      </c>
      <c r="BM1" s="48" t="s">
        <v>78</v>
      </c>
      <c r="BN1" s="1" t="s">
        <v>79</v>
      </c>
      <c r="BO1" s="1" t="s">
        <v>80</v>
      </c>
      <c r="BP1" s="48" t="s">
        <v>81</v>
      </c>
      <c r="BQ1" s="48" t="s">
        <v>82</v>
      </c>
      <c r="BR1" s="48" t="s">
        <v>83</v>
      </c>
      <c r="BS1" s="41" t="s">
        <v>84</v>
      </c>
      <c r="BT1" s="50" t="s">
        <v>85</v>
      </c>
      <c r="BU1" s="48" t="s">
        <v>86</v>
      </c>
    </row>
    <row r="2" spans="1:74" ht="12.75">
      <c r="A2">
        <v>1</v>
      </c>
      <c r="B2" s="4">
        <v>38353</v>
      </c>
      <c r="C2" s="4">
        <v>38383</v>
      </c>
      <c r="D2" s="49">
        <v>300</v>
      </c>
      <c r="E2" s="49">
        <v>35052.8703249499</v>
      </c>
      <c r="F2" s="49">
        <v>432.665</v>
      </c>
      <c r="G2" s="2">
        <v>1.44221666666667</v>
      </c>
      <c r="H2" s="46">
        <v>99229.4844257728</v>
      </c>
      <c r="I2" s="49">
        <v>81016.1911061673</v>
      </c>
      <c r="K2" s="4">
        <v>38353</v>
      </c>
      <c r="L2" s="49">
        <v>97</v>
      </c>
      <c r="M2" s="49">
        <v>9297.8655416229</v>
      </c>
      <c r="N2" s="49">
        <v>97.286</v>
      </c>
      <c r="O2" s="2">
        <v>1.00294845360825</v>
      </c>
      <c r="P2" s="51">
        <v>110324.905425866</v>
      </c>
      <c r="Q2" s="49">
        <v>95572.4928727967</v>
      </c>
      <c r="S2" s="4">
        <v>38353</v>
      </c>
      <c r="T2" s="49">
        <v>159</v>
      </c>
      <c r="U2" s="49">
        <v>21912.325947937</v>
      </c>
      <c r="V2" s="49">
        <v>255.193</v>
      </c>
      <c r="W2" s="2">
        <v>1.60498742138365</v>
      </c>
      <c r="X2" s="51">
        <v>97791.5576612272</v>
      </c>
      <c r="Y2" s="49">
        <v>85865.7014414071</v>
      </c>
      <c r="AA2" s="4">
        <v>38353</v>
      </c>
      <c r="AB2" s="49">
        <v>20</v>
      </c>
      <c r="AC2" s="49">
        <v>2305.85130366</v>
      </c>
      <c r="AD2" s="49">
        <v>65.303</v>
      </c>
      <c r="AE2" s="2">
        <v>3.26515</v>
      </c>
      <c r="AF2" s="51">
        <v>47020.7633814548</v>
      </c>
      <c r="AG2" s="49">
        <v>35310.0363484067</v>
      </c>
      <c r="AI2" s="4">
        <v>38353</v>
      </c>
      <c r="AJ2" s="49">
        <v>24</v>
      </c>
      <c r="AK2" s="49">
        <v>1536.82753173</v>
      </c>
      <c r="AL2" s="49">
        <v>14.883</v>
      </c>
      <c r="AM2" s="2">
        <v>0.620125</v>
      </c>
      <c r="AN2" s="51">
        <v>107419.023569109</v>
      </c>
      <c r="AO2" s="49">
        <v>103260.601473493</v>
      </c>
      <c r="AQ2" s="4">
        <v>38353</v>
      </c>
      <c r="AR2" s="49">
        <v>6</v>
      </c>
      <c r="AS2" s="49">
        <v>1522.3996891</v>
      </c>
      <c r="AT2" s="49">
        <v>3.892</v>
      </c>
      <c r="AU2" s="2">
        <v>0.648666666666667</v>
      </c>
      <c r="AV2" s="51">
        <v>347627.197016591</v>
      </c>
      <c r="AW2" s="49">
        <v>391161.276747174</v>
      </c>
      <c r="AY2" s="4">
        <v>38353</v>
      </c>
      <c r="AZ2" s="49">
        <v>23</v>
      </c>
      <c r="BA2" s="49">
        <v>4023.3075005</v>
      </c>
      <c r="BB2" s="49">
        <v>24.875</v>
      </c>
      <c r="BC2" s="2">
        <v>1.08152173913043</v>
      </c>
      <c r="BD2" s="51">
        <v>203575.492300562</v>
      </c>
      <c r="BE2" s="49">
        <v>161741.005045226</v>
      </c>
      <c r="BG2" s="4">
        <v>38353</v>
      </c>
      <c r="BH2" s="49">
        <v>91</v>
      </c>
      <c r="BI2" s="49">
        <v>7775.4658525229</v>
      </c>
      <c r="BJ2" s="49">
        <v>93.394</v>
      </c>
      <c r="BK2" s="2">
        <v>1.02630769230769</v>
      </c>
      <c r="BL2" s="51">
        <v>94678.6004858178</v>
      </c>
      <c r="BM2" s="49">
        <v>83254.4473148479</v>
      </c>
      <c r="BO2" s="4">
        <v>38353</v>
      </c>
      <c r="BP2" s="49">
        <v>136</v>
      </c>
      <c r="BQ2" s="49">
        <v>17889.018447437</v>
      </c>
      <c r="BR2" s="49">
        <v>230.318</v>
      </c>
      <c r="BS2" s="2">
        <v>1.69351470588235</v>
      </c>
      <c r="BT2" s="51">
        <v>79901.6275383986</v>
      </c>
      <c r="BU2" s="49">
        <v>77670.9525414297</v>
      </c>
      <c r="BV2" s="152">
        <v>28.002</v>
      </c>
    </row>
    <row r="3" spans="1:74" ht="12.75">
      <c r="A3">
        <v>2</v>
      </c>
      <c r="B3" s="4">
        <v>38384</v>
      </c>
      <c r="C3" s="4">
        <v>38411</v>
      </c>
      <c r="D3" s="49">
        <v>353</v>
      </c>
      <c r="E3" s="49">
        <v>41744.7714379866</v>
      </c>
      <c r="F3" s="49">
        <v>505.67</v>
      </c>
      <c r="G3" s="2">
        <v>1.43249291784703</v>
      </c>
      <c r="H3" s="46">
        <v>107167.958459591</v>
      </c>
      <c r="I3" s="49">
        <v>82553.3874621524</v>
      </c>
      <c r="K3" s="4">
        <v>38384</v>
      </c>
      <c r="L3" s="49">
        <v>112</v>
      </c>
      <c r="M3" s="49">
        <v>10272.895932474</v>
      </c>
      <c r="N3" s="49">
        <v>99.666</v>
      </c>
      <c r="O3" s="2">
        <v>0.889875</v>
      </c>
      <c r="P3" s="51">
        <v>133141.614916485</v>
      </c>
      <c r="Q3" s="49">
        <v>103073.223892541</v>
      </c>
      <c r="S3" s="4">
        <v>38384</v>
      </c>
      <c r="T3" s="49">
        <v>192</v>
      </c>
      <c r="U3" s="49">
        <v>26569.7067471226</v>
      </c>
      <c r="V3" s="49">
        <v>311.846</v>
      </c>
      <c r="W3" s="2">
        <v>1.62419791666667</v>
      </c>
      <c r="X3" s="51">
        <v>98340.2747131948</v>
      </c>
      <c r="Y3" s="49">
        <v>85201.3710200631</v>
      </c>
      <c r="AA3" s="4">
        <v>38384</v>
      </c>
      <c r="AB3" s="49">
        <v>18</v>
      </c>
      <c r="AC3" s="49">
        <v>2466.90120672</v>
      </c>
      <c r="AD3" s="49">
        <v>70.922</v>
      </c>
      <c r="AE3" s="2">
        <v>3.94011111111111</v>
      </c>
      <c r="AF3" s="51">
        <v>39855.3111897572</v>
      </c>
      <c r="AG3" s="49">
        <v>34783.300058092</v>
      </c>
      <c r="AI3" s="4">
        <v>38384</v>
      </c>
      <c r="AJ3" s="49">
        <v>31</v>
      </c>
      <c r="AK3" s="49">
        <v>2435.26755167</v>
      </c>
      <c r="AL3" s="49">
        <v>23.236</v>
      </c>
      <c r="AM3" s="2">
        <v>0.749548387096774</v>
      </c>
      <c r="AN3" s="51">
        <v>107087.100620652</v>
      </c>
      <c r="AO3" s="49">
        <v>104805.799262782</v>
      </c>
      <c r="AQ3" s="4">
        <v>38384</v>
      </c>
      <c r="AR3" s="49">
        <v>12</v>
      </c>
      <c r="AS3" s="49">
        <v>1933.099492</v>
      </c>
      <c r="AT3" s="49">
        <v>5.211</v>
      </c>
      <c r="AU3" s="2">
        <v>0.43425</v>
      </c>
      <c r="AV3" s="51">
        <v>336693.617491621</v>
      </c>
      <c r="AW3" s="49">
        <v>370965.168297831</v>
      </c>
      <c r="AY3" s="4">
        <v>38384</v>
      </c>
      <c r="AZ3" s="49">
        <v>35</v>
      </c>
      <c r="BA3" s="49">
        <v>5642.6973883806</v>
      </c>
      <c r="BB3" s="49">
        <v>35.853</v>
      </c>
      <c r="BC3" s="2">
        <v>1.02437142857143</v>
      </c>
      <c r="BD3" s="51">
        <v>165405.639362405</v>
      </c>
      <c r="BE3" s="49">
        <v>157384.246461401</v>
      </c>
      <c r="BG3" s="4">
        <v>38384</v>
      </c>
      <c r="BH3" s="49">
        <v>100</v>
      </c>
      <c r="BI3" s="49">
        <v>8339.796440474</v>
      </c>
      <c r="BJ3" s="49">
        <v>94.455</v>
      </c>
      <c r="BK3" s="2">
        <v>0.94455</v>
      </c>
      <c r="BL3" s="51">
        <v>108715.374607469</v>
      </c>
      <c r="BM3" s="49">
        <v>88293.8588796146</v>
      </c>
      <c r="BO3" s="4">
        <v>38384</v>
      </c>
      <c r="BP3" s="49">
        <v>157</v>
      </c>
      <c r="BQ3" s="49">
        <v>20927.009358742</v>
      </c>
      <c r="BR3" s="49">
        <v>275.993</v>
      </c>
      <c r="BS3" s="2">
        <v>1.75791719745223</v>
      </c>
      <c r="BT3" s="51">
        <v>83389.3972436257</v>
      </c>
      <c r="BU3" s="49">
        <v>75824.4207597366</v>
      </c>
      <c r="BV3" s="151">
        <v>27.95</v>
      </c>
    </row>
    <row r="4" spans="1:74" ht="12.75">
      <c r="A4">
        <v>3</v>
      </c>
      <c r="B4" s="4">
        <v>38412</v>
      </c>
      <c r="C4" s="4">
        <v>38442</v>
      </c>
      <c r="D4" s="49">
        <v>370</v>
      </c>
      <c r="E4" s="49">
        <v>45330.9804202161</v>
      </c>
      <c r="F4" s="49">
        <v>517.731</v>
      </c>
      <c r="G4" s="2">
        <v>1.39927297297297</v>
      </c>
      <c r="H4" s="46">
        <v>110798.970236639</v>
      </c>
      <c r="I4" s="49">
        <v>87557.014009623</v>
      </c>
      <c r="K4" s="4">
        <v>38412</v>
      </c>
      <c r="L4" s="49">
        <v>125</v>
      </c>
      <c r="M4" s="49">
        <v>12718.6126147446</v>
      </c>
      <c r="N4" s="49">
        <v>133.94</v>
      </c>
      <c r="O4" s="2">
        <v>1.07152</v>
      </c>
      <c r="P4" s="51">
        <v>134312.891873255</v>
      </c>
      <c r="Q4" s="49">
        <v>94957.5378135329</v>
      </c>
      <c r="S4" s="4">
        <v>38412</v>
      </c>
      <c r="T4" s="49">
        <v>185</v>
      </c>
      <c r="U4" s="49">
        <v>26267.200374132</v>
      </c>
      <c r="V4" s="49">
        <v>262.526</v>
      </c>
      <c r="W4" s="2">
        <v>1.41905945945946</v>
      </c>
      <c r="X4" s="51">
        <v>103764.557724563</v>
      </c>
      <c r="Y4" s="49">
        <v>100055.614964354</v>
      </c>
      <c r="AA4" s="4">
        <v>38412</v>
      </c>
      <c r="AB4" s="49">
        <v>22</v>
      </c>
      <c r="AC4" s="49">
        <v>3040.8451397625</v>
      </c>
      <c r="AD4" s="49">
        <v>91.524</v>
      </c>
      <c r="AE4" s="2">
        <v>4.16018181818182</v>
      </c>
      <c r="AF4" s="51">
        <v>39210.6004487496</v>
      </c>
      <c r="AG4" s="49">
        <v>33224.5655758326</v>
      </c>
      <c r="AI4" s="4">
        <v>38412</v>
      </c>
      <c r="AJ4" s="49">
        <v>38</v>
      </c>
      <c r="AK4" s="49">
        <v>3304.322291577</v>
      </c>
      <c r="AL4" s="49">
        <v>29.741</v>
      </c>
      <c r="AM4" s="2">
        <v>0.782657894736842</v>
      </c>
      <c r="AN4" s="51">
        <v>109142.924065336</v>
      </c>
      <c r="AO4" s="49">
        <v>111103.267932383</v>
      </c>
      <c r="AQ4" s="4">
        <v>38412</v>
      </c>
      <c r="AR4" s="49">
        <v>9</v>
      </c>
      <c r="AS4" s="49">
        <v>1553.3286884</v>
      </c>
      <c r="AT4" s="49">
        <v>4.222</v>
      </c>
      <c r="AU4" s="2">
        <v>0.469111111111111</v>
      </c>
      <c r="AV4" s="51">
        <v>362829.064916773</v>
      </c>
      <c r="AW4" s="49">
        <v>367913.000568451</v>
      </c>
      <c r="AY4" s="4">
        <v>38412</v>
      </c>
      <c r="AZ4" s="49">
        <v>41</v>
      </c>
      <c r="BA4" s="49">
        <v>10588.547406887</v>
      </c>
      <c r="BB4" s="49">
        <v>59.305</v>
      </c>
      <c r="BC4" s="2">
        <v>1.44646341463415</v>
      </c>
      <c r="BD4" s="51">
        <v>171889.295514224</v>
      </c>
      <c r="BE4" s="49">
        <v>178543.923899958</v>
      </c>
      <c r="BG4" s="4">
        <v>38412</v>
      </c>
      <c r="BH4" s="49">
        <v>116</v>
      </c>
      <c r="BI4" s="49">
        <v>11165.2839263446</v>
      </c>
      <c r="BJ4" s="49">
        <v>129.718</v>
      </c>
      <c r="BK4" s="2">
        <v>1.11825862068966</v>
      </c>
      <c r="BL4" s="51">
        <v>116583.188792292</v>
      </c>
      <c r="BM4" s="49">
        <v>86073.5127456837</v>
      </c>
      <c r="BO4" s="4">
        <v>38412</v>
      </c>
      <c r="BP4" s="49">
        <v>144</v>
      </c>
      <c r="BQ4" s="49">
        <v>15678.652967245</v>
      </c>
      <c r="BR4" s="49">
        <v>203.221</v>
      </c>
      <c r="BS4" s="2">
        <v>1.41125694444444</v>
      </c>
      <c r="BT4" s="51">
        <v>84367.9309927849</v>
      </c>
      <c r="BU4" s="49">
        <v>77150.7519756571</v>
      </c>
      <c r="BV4" s="151">
        <v>27.62136363636364</v>
      </c>
    </row>
    <row r="5" spans="1:74" ht="12.75">
      <c r="A5">
        <v>4</v>
      </c>
      <c r="B5" s="4">
        <v>38443</v>
      </c>
      <c r="C5" s="4">
        <v>38472</v>
      </c>
      <c r="D5" s="49">
        <v>356</v>
      </c>
      <c r="E5" s="49">
        <v>41662.047306227</v>
      </c>
      <c r="F5" s="49">
        <v>509.495</v>
      </c>
      <c r="G5" s="2">
        <v>1.43116573033708</v>
      </c>
      <c r="H5" s="46">
        <v>103309.023486274</v>
      </c>
      <c r="I5" s="49">
        <v>81771.2584151503</v>
      </c>
      <c r="K5" s="4">
        <v>38443</v>
      </c>
      <c r="L5" s="49">
        <v>101</v>
      </c>
      <c r="M5" s="49">
        <v>10727.3934198699</v>
      </c>
      <c r="N5" s="49">
        <v>111.78</v>
      </c>
      <c r="O5" s="2">
        <v>1.10673267326733</v>
      </c>
      <c r="P5" s="51">
        <v>121237.302107853</v>
      </c>
      <c r="Q5" s="49">
        <v>95968.80855135</v>
      </c>
      <c r="S5" s="4">
        <v>38443</v>
      </c>
      <c r="T5" s="49">
        <v>189</v>
      </c>
      <c r="U5" s="49">
        <v>23817.1003580536</v>
      </c>
      <c r="V5" s="49">
        <v>262.815</v>
      </c>
      <c r="W5" s="2">
        <v>1.39055555555556</v>
      </c>
      <c r="X5" s="51">
        <v>101331.231045829</v>
      </c>
      <c r="Y5" s="49">
        <v>90623.0632119689</v>
      </c>
      <c r="AA5" s="4">
        <v>38443</v>
      </c>
      <c r="AB5" s="49">
        <v>30</v>
      </c>
      <c r="AC5" s="49">
        <v>3969.8205730607</v>
      </c>
      <c r="AD5" s="49">
        <v>106.731</v>
      </c>
      <c r="AE5" s="2">
        <v>3.5577</v>
      </c>
      <c r="AF5" s="51">
        <v>43618.0428967745</v>
      </c>
      <c r="AG5" s="49">
        <v>37194.6348582952</v>
      </c>
      <c r="AI5" s="4">
        <v>38443</v>
      </c>
      <c r="AJ5" s="49">
        <v>36</v>
      </c>
      <c r="AK5" s="49">
        <v>3147.7329552428</v>
      </c>
      <c r="AL5" s="49">
        <v>28.169</v>
      </c>
      <c r="AM5" s="2">
        <v>0.782472222222222</v>
      </c>
      <c r="AN5" s="51">
        <v>113136.135934874</v>
      </c>
      <c r="AO5" s="49">
        <v>111744.575783407</v>
      </c>
      <c r="AQ5" s="4">
        <v>38443</v>
      </c>
      <c r="AR5" s="49">
        <v>6</v>
      </c>
      <c r="AS5" s="49">
        <v>1294.92255732</v>
      </c>
      <c r="AT5" s="49">
        <v>3.285</v>
      </c>
      <c r="AU5" s="2">
        <v>0.5475</v>
      </c>
      <c r="AV5" s="51">
        <v>327241.540357132</v>
      </c>
      <c r="AW5" s="49">
        <v>394192.559305936</v>
      </c>
      <c r="AY5" s="4">
        <v>38443</v>
      </c>
      <c r="AZ5" s="49">
        <v>37</v>
      </c>
      <c r="BA5" s="49">
        <v>6136.805634626</v>
      </c>
      <c r="BB5" s="49">
        <v>38.21</v>
      </c>
      <c r="BC5" s="2">
        <v>1.0327027027027</v>
      </c>
      <c r="BD5" s="51">
        <v>169451.308110155</v>
      </c>
      <c r="BE5" s="49">
        <v>160607.318362366</v>
      </c>
      <c r="BG5" s="4">
        <v>38443</v>
      </c>
      <c r="BH5" s="49">
        <v>95</v>
      </c>
      <c r="BI5" s="49">
        <v>9432.4708625499</v>
      </c>
      <c r="BJ5" s="49">
        <v>108.495</v>
      </c>
      <c r="BK5" s="2">
        <v>1.14205263157895</v>
      </c>
      <c r="BL5" s="51">
        <v>108226.508113161</v>
      </c>
      <c r="BM5" s="49">
        <v>86939.2217387889</v>
      </c>
      <c r="BO5" s="4">
        <v>38443</v>
      </c>
      <c r="BP5" s="49">
        <v>152</v>
      </c>
      <c r="BQ5" s="49">
        <v>17680.2947234276</v>
      </c>
      <c r="BR5" s="49">
        <v>224.605</v>
      </c>
      <c r="BS5" s="2">
        <v>1.47766447368421</v>
      </c>
      <c r="BT5" s="51">
        <v>84749.3701814868</v>
      </c>
      <c r="BU5" s="49">
        <v>78717.2802182837</v>
      </c>
      <c r="BV5" s="151">
        <v>27.805454545454538</v>
      </c>
    </row>
    <row r="6" spans="1:74" ht="12.75">
      <c r="A6">
        <v>5</v>
      </c>
      <c r="B6" s="4">
        <v>38473</v>
      </c>
      <c r="C6" s="4">
        <v>38503</v>
      </c>
      <c r="D6" s="49">
        <v>344</v>
      </c>
      <c r="E6" s="49">
        <v>38598.0912413099</v>
      </c>
      <c r="F6" s="49">
        <v>483.551</v>
      </c>
      <c r="G6" s="2">
        <v>1.40567151162791</v>
      </c>
      <c r="H6" s="46">
        <v>110513.789963316</v>
      </c>
      <c r="I6" s="49">
        <v>79822.1723071815</v>
      </c>
      <c r="K6" s="4">
        <v>38473</v>
      </c>
      <c r="L6" s="49">
        <v>111</v>
      </c>
      <c r="M6" s="49">
        <v>10062.7234784179</v>
      </c>
      <c r="N6" s="49">
        <v>98.759</v>
      </c>
      <c r="O6" s="2">
        <v>0.889720720720721</v>
      </c>
      <c r="P6" s="51">
        <v>136026.097433743</v>
      </c>
      <c r="Q6" s="49">
        <v>101891.710916655</v>
      </c>
      <c r="S6" s="4">
        <v>38473</v>
      </c>
      <c r="T6" s="49">
        <v>176</v>
      </c>
      <c r="U6" s="49">
        <v>22365.4414664578</v>
      </c>
      <c r="V6" s="49">
        <v>251.242</v>
      </c>
      <c r="W6" s="2">
        <v>1.42751136363636</v>
      </c>
      <c r="X6" s="51">
        <v>105013.227191226</v>
      </c>
      <c r="Y6" s="49">
        <v>89019.516905843</v>
      </c>
      <c r="AA6" s="4">
        <v>38473</v>
      </c>
      <c r="AB6" s="49">
        <v>26</v>
      </c>
      <c r="AC6" s="49">
        <v>3849.4853591015</v>
      </c>
      <c r="AD6" s="49">
        <v>111.976</v>
      </c>
      <c r="AE6" s="2">
        <v>4.30676923076923</v>
      </c>
      <c r="AF6" s="51">
        <v>40117.6213753393</v>
      </c>
      <c r="AG6" s="49">
        <v>34377.7716573328</v>
      </c>
      <c r="AI6" s="4">
        <v>38473</v>
      </c>
      <c r="AJ6" s="49">
        <v>31</v>
      </c>
      <c r="AK6" s="49">
        <v>2320.4409373327</v>
      </c>
      <c r="AL6" s="49">
        <v>21.574</v>
      </c>
      <c r="AM6" s="2">
        <v>0.695935483870968</v>
      </c>
      <c r="AN6" s="51">
        <v>109434.219058729</v>
      </c>
      <c r="AO6" s="49">
        <v>107557.288279072</v>
      </c>
      <c r="AQ6" s="4">
        <v>38473</v>
      </c>
      <c r="AR6" s="49">
        <v>12</v>
      </c>
      <c r="AS6" s="49">
        <v>1803.64834398</v>
      </c>
      <c r="AT6" s="49">
        <v>4.655</v>
      </c>
      <c r="AU6" s="2">
        <v>0.387916666666667</v>
      </c>
      <c r="AV6" s="51">
        <v>351937.792712352</v>
      </c>
      <c r="AW6" s="49">
        <v>387464.735548872</v>
      </c>
      <c r="AY6" s="4">
        <v>38473</v>
      </c>
      <c r="AZ6" s="49">
        <v>35</v>
      </c>
      <c r="BA6" s="49">
        <v>5164.3099638312</v>
      </c>
      <c r="BB6" s="49">
        <v>30.076</v>
      </c>
      <c r="BC6" s="2">
        <v>0.859314285714286</v>
      </c>
      <c r="BD6" s="51">
        <v>180613.179616541</v>
      </c>
      <c r="BE6" s="49">
        <v>171708.670163293</v>
      </c>
      <c r="BG6" s="4">
        <v>38473</v>
      </c>
      <c r="BH6" s="49">
        <v>99</v>
      </c>
      <c r="BI6" s="49">
        <v>8259.0751344379</v>
      </c>
      <c r="BJ6" s="49">
        <v>94.104</v>
      </c>
      <c r="BK6" s="2">
        <v>0.950545454545454</v>
      </c>
      <c r="BL6" s="51">
        <v>109854.982854517</v>
      </c>
      <c r="BM6" s="49">
        <v>87765.3992862992</v>
      </c>
      <c r="BO6" s="4">
        <v>38473</v>
      </c>
      <c r="BP6" s="49">
        <v>141</v>
      </c>
      <c r="BQ6" s="49">
        <v>17201.1315026266</v>
      </c>
      <c r="BR6" s="49">
        <v>221.166</v>
      </c>
      <c r="BS6" s="2">
        <v>1.56855319148936</v>
      </c>
      <c r="BT6" s="51">
        <v>86247.2815537366</v>
      </c>
      <c r="BU6" s="49">
        <v>77774.7551731577</v>
      </c>
      <c r="BV6" s="151">
        <v>27.883333333333336</v>
      </c>
    </row>
    <row r="7" spans="1:74" ht="12.75">
      <c r="A7">
        <v>6</v>
      </c>
      <c r="B7" s="4">
        <v>38504</v>
      </c>
      <c r="C7" s="4">
        <v>38533</v>
      </c>
      <c r="D7" s="49">
        <v>383</v>
      </c>
      <c r="E7" s="49">
        <v>41653.1634302031</v>
      </c>
      <c r="F7" s="49">
        <v>535.844000000001</v>
      </c>
      <c r="G7" s="2">
        <v>1.39907049608355</v>
      </c>
      <c r="H7" s="46">
        <v>108040.099417607</v>
      </c>
      <c r="I7" s="49">
        <v>77733.7498044265</v>
      </c>
      <c r="K7" s="4">
        <v>38504</v>
      </c>
      <c r="L7" s="49">
        <v>118</v>
      </c>
      <c r="M7" s="49">
        <v>9920.9134738679</v>
      </c>
      <c r="N7" s="49">
        <v>98.303</v>
      </c>
      <c r="O7" s="2">
        <v>0.833076271186441</v>
      </c>
      <c r="P7" s="51">
        <v>131069.984271333</v>
      </c>
      <c r="Q7" s="49">
        <v>100921.777299451</v>
      </c>
      <c r="S7" s="4">
        <v>38504</v>
      </c>
      <c r="T7" s="49">
        <v>196</v>
      </c>
      <c r="U7" s="49">
        <v>25292.4137693891</v>
      </c>
      <c r="V7" s="49">
        <v>279.056</v>
      </c>
      <c r="W7" s="2">
        <v>1.42375510204082</v>
      </c>
      <c r="X7" s="51">
        <v>107112.937191225</v>
      </c>
      <c r="Y7" s="49">
        <v>90635.6206975987</v>
      </c>
      <c r="AA7" s="4">
        <v>38504</v>
      </c>
      <c r="AB7" s="49">
        <v>34</v>
      </c>
      <c r="AC7" s="49">
        <v>4739.4232693117</v>
      </c>
      <c r="AD7" s="49">
        <v>140.804</v>
      </c>
      <c r="AE7" s="2">
        <v>4.14129411764706</v>
      </c>
      <c r="AF7" s="51">
        <v>39075.4912139039</v>
      </c>
      <c r="AG7" s="49">
        <v>33659.7203865778</v>
      </c>
      <c r="AI7" s="4">
        <v>38504</v>
      </c>
      <c r="AJ7" s="49">
        <v>35</v>
      </c>
      <c r="AK7" s="49">
        <v>1700.4129176344</v>
      </c>
      <c r="AL7" s="49">
        <v>17.681</v>
      </c>
      <c r="AM7" s="2">
        <v>0.505171428571429</v>
      </c>
      <c r="AN7" s="51">
        <v>102582.786919242</v>
      </c>
      <c r="AO7" s="49">
        <v>96171.7616443866</v>
      </c>
      <c r="AQ7" s="4">
        <v>38504</v>
      </c>
      <c r="AR7" s="49">
        <v>10</v>
      </c>
      <c r="AS7" s="49">
        <v>1448.4312259</v>
      </c>
      <c r="AT7" s="49">
        <v>3.513</v>
      </c>
      <c r="AU7" s="2">
        <v>0.3513</v>
      </c>
      <c r="AV7" s="51">
        <v>374413.85609399</v>
      </c>
      <c r="AW7" s="49">
        <v>412306.070566467</v>
      </c>
      <c r="AY7" s="4">
        <v>38504</v>
      </c>
      <c r="AZ7" s="49">
        <v>44</v>
      </c>
      <c r="BA7" s="49">
        <v>5796.69665916</v>
      </c>
      <c r="BB7" s="49">
        <v>34.751</v>
      </c>
      <c r="BC7" s="2">
        <v>0.789795454545455</v>
      </c>
      <c r="BD7" s="51">
        <v>174135.384193927</v>
      </c>
      <c r="BE7" s="49">
        <v>166806.614461742</v>
      </c>
      <c r="BG7" s="4">
        <v>38504</v>
      </c>
      <c r="BH7" s="49">
        <v>108</v>
      </c>
      <c r="BI7" s="49">
        <v>8472.4822479679</v>
      </c>
      <c r="BJ7" s="49">
        <v>94.79</v>
      </c>
      <c r="BK7" s="2">
        <v>0.877685185185185</v>
      </c>
      <c r="BL7" s="51">
        <v>108538.144287753</v>
      </c>
      <c r="BM7" s="49">
        <v>89381.6040507216</v>
      </c>
      <c r="BO7" s="4">
        <v>38504</v>
      </c>
      <c r="BP7" s="49">
        <v>152</v>
      </c>
      <c r="BQ7" s="49">
        <v>19495.7171102291</v>
      </c>
      <c r="BR7" s="49">
        <v>244.305</v>
      </c>
      <c r="BS7" s="2">
        <v>1.60726973684211</v>
      </c>
      <c r="BT7" s="51">
        <v>87711.7025325476</v>
      </c>
      <c r="BU7" s="49">
        <v>79800.7290486445</v>
      </c>
      <c r="BV7" s="151">
        <v>28.492380952380955</v>
      </c>
    </row>
    <row r="8" spans="1:74" ht="12.75">
      <c r="A8">
        <v>7</v>
      </c>
      <c r="B8" s="4">
        <v>38534</v>
      </c>
      <c r="C8" s="4">
        <v>38564</v>
      </c>
      <c r="D8" s="49">
        <v>365</v>
      </c>
      <c r="E8" s="49">
        <v>43744.3886104125</v>
      </c>
      <c r="F8" s="49">
        <v>508.029000000001</v>
      </c>
      <c r="G8" s="2">
        <v>1.3918602739726</v>
      </c>
      <c r="H8" s="46">
        <v>113700.101743805</v>
      </c>
      <c r="I8" s="49">
        <v>86106.0856967073</v>
      </c>
      <c r="K8" s="4">
        <v>38534</v>
      </c>
      <c r="L8" s="49">
        <v>105</v>
      </c>
      <c r="M8" s="49">
        <v>9060.4741793492</v>
      </c>
      <c r="N8" s="49">
        <v>90.372</v>
      </c>
      <c r="O8" s="2">
        <v>0.860685714285714</v>
      </c>
      <c r="P8" s="51">
        <v>132261.507816441</v>
      </c>
      <c r="Q8" s="49">
        <v>100257.537504417</v>
      </c>
      <c r="S8" s="4">
        <v>38534</v>
      </c>
      <c r="T8" s="49">
        <v>199</v>
      </c>
      <c r="U8" s="49">
        <v>27394.4027538506</v>
      </c>
      <c r="V8" s="49">
        <v>268.136</v>
      </c>
      <c r="W8" s="2">
        <v>1.34741708542714</v>
      </c>
      <c r="X8" s="51">
        <v>112301.147317935</v>
      </c>
      <c r="Y8" s="49">
        <v>102166.0752523</v>
      </c>
      <c r="AA8" s="4">
        <v>38534</v>
      </c>
      <c r="AB8" s="49">
        <v>22</v>
      </c>
      <c r="AC8" s="49">
        <v>4071.0007604583</v>
      </c>
      <c r="AD8" s="49">
        <v>120.637</v>
      </c>
      <c r="AE8" s="2">
        <v>5.4835</v>
      </c>
      <c r="AF8" s="51">
        <v>39188.4303548172</v>
      </c>
      <c r="AG8" s="49">
        <v>33745.8719999528</v>
      </c>
      <c r="AI8" s="4">
        <v>38534</v>
      </c>
      <c r="AJ8" s="49">
        <v>39</v>
      </c>
      <c r="AK8" s="49">
        <v>3218.5109167544</v>
      </c>
      <c r="AL8" s="49">
        <v>28.884</v>
      </c>
      <c r="AM8" s="2">
        <v>0.740615384615385</v>
      </c>
      <c r="AN8" s="51">
        <v>112897.564915067</v>
      </c>
      <c r="AO8" s="49">
        <v>111428.850462346</v>
      </c>
      <c r="AQ8" s="4">
        <v>38534</v>
      </c>
      <c r="AR8" s="49">
        <v>10</v>
      </c>
      <c r="AS8" s="49">
        <v>850.3418268</v>
      </c>
      <c r="AT8" s="49">
        <v>2.536</v>
      </c>
      <c r="AU8" s="2">
        <v>0.2536</v>
      </c>
      <c r="AV8" s="51">
        <v>343296.03197509</v>
      </c>
      <c r="AW8" s="49">
        <v>335308.291324921</v>
      </c>
      <c r="AY8" s="4">
        <v>38534</v>
      </c>
      <c r="AZ8" s="49">
        <v>49</v>
      </c>
      <c r="BA8" s="49">
        <v>7863.86555892</v>
      </c>
      <c r="BB8" s="49">
        <v>45.515</v>
      </c>
      <c r="BC8" s="2">
        <v>0.928877551020408</v>
      </c>
      <c r="BD8" s="51">
        <v>180972.706680624</v>
      </c>
      <c r="BE8" s="49">
        <v>172775.251212128</v>
      </c>
      <c r="BG8" s="4">
        <v>38534</v>
      </c>
      <c r="BH8" s="49">
        <v>95</v>
      </c>
      <c r="BI8" s="49">
        <v>8210.1323525492</v>
      </c>
      <c r="BJ8" s="49">
        <v>87.836</v>
      </c>
      <c r="BK8" s="2">
        <v>0.924589473684211</v>
      </c>
      <c r="BL8" s="51">
        <v>110047.347378688</v>
      </c>
      <c r="BM8" s="49">
        <v>93471.154794722</v>
      </c>
      <c r="BO8" s="4">
        <v>38534</v>
      </c>
      <c r="BP8" s="49">
        <v>150</v>
      </c>
      <c r="BQ8" s="49">
        <v>19530.5371949306</v>
      </c>
      <c r="BR8" s="49">
        <v>222.621</v>
      </c>
      <c r="BS8" s="2">
        <v>1.48414</v>
      </c>
      <c r="BT8" s="51">
        <v>89868.4379261232</v>
      </c>
      <c r="BU8" s="49">
        <v>87729.9859174588</v>
      </c>
      <c r="BV8" s="151">
        <v>28.689090909090908</v>
      </c>
    </row>
    <row r="9" spans="1:74" ht="12.75">
      <c r="A9">
        <v>8</v>
      </c>
      <c r="B9" s="4">
        <v>38565</v>
      </c>
      <c r="C9" s="4">
        <v>38595</v>
      </c>
      <c r="D9" s="49">
        <v>450</v>
      </c>
      <c r="E9" s="49">
        <v>62802.8288147621</v>
      </c>
      <c r="F9" s="49">
        <v>687.798</v>
      </c>
      <c r="G9" s="2">
        <v>1.52844</v>
      </c>
      <c r="H9" s="46">
        <v>116371.348206097</v>
      </c>
      <c r="I9" s="49">
        <v>91309.9904547005</v>
      </c>
      <c r="K9" s="4">
        <v>38565</v>
      </c>
      <c r="L9" s="49">
        <v>134</v>
      </c>
      <c r="M9" s="49">
        <v>12172.5407266847</v>
      </c>
      <c r="N9" s="49">
        <v>119.531</v>
      </c>
      <c r="O9" s="2">
        <v>0.892022388059701</v>
      </c>
      <c r="P9" s="51">
        <v>134197.955697362</v>
      </c>
      <c r="Q9" s="49">
        <v>101835.847827632</v>
      </c>
      <c r="S9" s="4">
        <v>38565</v>
      </c>
      <c r="T9" s="49">
        <v>239</v>
      </c>
      <c r="U9" s="49">
        <v>41772.9334186483</v>
      </c>
      <c r="V9" s="49">
        <v>402.125</v>
      </c>
      <c r="W9" s="2">
        <v>1.68253138075314</v>
      </c>
      <c r="X9" s="51">
        <v>115557.894930502</v>
      </c>
      <c r="Y9" s="49">
        <v>103880.468557409</v>
      </c>
      <c r="AA9" s="4">
        <v>38565</v>
      </c>
      <c r="AB9" s="49">
        <v>30</v>
      </c>
      <c r="AC9" s="49">
        <v>4898.4379418523</v>
      </c>
      <c r="AD9" s="49">
        <v>129.816</v>
      </c>
      <c r="AE9" s="2">
        <v>4.3272</v>
      </c>
      <c r="AF9" s="51">
        <v>47316.6413130522</v>
      </c>
      <c r="AG9" s="49">
        <v>37733.6995582386</v>
      </c>
      <c r="AI9" s="4">
        <v>38565</v>
      </c>
      <c r="AJ9" s="49">
        <v>47</v>
      </c>
      <c r="AK9" s="49">
        <v>3958.9167275768</v>
      </c>
      <c r="AL9" s="49">
        <v>36.326</v>
      </c>
      <c r="AM9" s="2">
        <v>0.772893617021277</v>
      </c>
      <c r="AN9" s="51">
        <v>113760.521308846</v>
      </c>
      <c r="AO9" s="49">
        <v>108983.007421043</v>
      </c>
      <c r="AQ9" s="4">
        <v>38565</v>
      </c>
      <c r="AR9" s="49">
        <v>10</v>
      </c>
      <c r="AS9" s="49">
        <v>961.6316164</v>
      </c>
      <c r="AT9" s="49">
        <v>2.641</v>
      </c>
      <c r="AU9" s="2">
        <v>0.2641</v>
      </c>
      <c r="AV9" s="51">
        <v>362064.477742345</v>
      </c>
      <c r="AW9" s="49">
        <v>364116.477243468</v>
      </c>
      <c r="AY9" s="4">
        <v>38565</v>
      </c>
      <c r="AZ9" s="49">
        <v>61</v>
      </c>
      <c r="BA9" s="49">
        <v>13091.7851909188</v>
      </c>
      <c r="BB9" s="49">
        <v>70.589</v>
      </c>
      <c r="BC9" s="2">
        <v>1.15719672131148</v>
      </c>
      <c r="BD9" s="51">
        <v>178942.503847398</v>
      </c>
      <c r="BE9" s="49">
        <v>185464.94766775</v>
      </c>
      <c r="BG9" s="4">
        <v>38565</v>
      </c>
      <c r="BH9" s="49">
        <v>124</v>
      </c>
      <c r="BI9" s="49">
        <v>11210.9091102847</v>
      </c>
      <c r="BJ9" s="49">
        <v>116.89</v>
      </c>
      <c r="BK9" s="2">
        <v>0.942661290322581</v>
      </c>
      <c r="BL9" s="51">
        <v>115821.623274379</v>
      </c>
      <c r="BM9" s="49">
        <v>95909.9076934271</v>
      </c>
      <c r="BO9" s="4">
        <v>38565</v>
      </c>
      <c r="BP9" s="49">
        <v>178</v>
      </c>
      <c r="BQ9" s="49">
        <v>28681.1482277295</v>
      </c>
      <c r="BR9" s="49">
        <v>331.536</v>
      </c>
      <c r="BS9" s="2">
        <v>1.86256179775281</v>
      </c>
      <c r="BT9" s="51">
        <v>93836.2031106669</v>
      </c>
      <c r="BU9" s="49">
        <v>86509.9060968628</v>
      </c>
      <c r="BV9" s="151">
        <v>28.475</v>
      </c>
    </row>
    <row r="10" spans="1:74" ht="12.75">
      <c r="A10">
        <v>9</v>
      </c>
      <c r="B10" s="4">
        <v>38596</v>
      </c>
      <c r="C10" s="4">
        <v>38625</v>
      </c>
      <c r="D10" s="49">
        <v>454</v>
      </c>
      <c r="E10" s="49">
        <v>62893.8393100128</v>
      </c>
      <c r="F10" s="49">
        <v>672.731</v>
      </c>
      <c r="G10" s="2">
        <v>1.48178634361233</v>
      </c>
      <c r="H10" s="46">
        <v>111499.125280133</v>
      </c>
      <c r="I10" s="49">
        <v>93490.3242306551</v>
      </c>
      <c r="K10" s="4">
        <v>38596</v>
      </c>
      <c r="L10" s="49">
        <v>137</v>
      </c>
      <c r="M10" s="49">
        <v>12673.7666546016</v>
      </c>
      <c r="N10" s="49">
        <v>127.045</v>
      </c>
      <c r="O10" s="2">
        <v>0.927335766423358</v>
      </c>
      <c r="P10" s="51">
        <v>125763.085524264</v>
      </c>
      <c r="Q10" s="49">
        <v>99758.0908701767</v>
      </c>
      <c r="S10" s="4">
        <v>38596</v>
      </c>
      <c r="T10" s="49">
        <v>243</v>
      </c>
      <c r="U10" s="49">
        <v>42821.9144485736</v>
      </c>
      <c r="V10" s="49">
        <v>418.669</v>
      </c>
      <c r="W10" s="2">
        <v>1.72291769547325</v>
      </c>
      <c r="X10" s="51">
        <v>110855.292706939</v>
      </c>
      <c r="Y10" s="49">
        <v>102281.072753353</v>
      </c>
      <c r="AA10" s="4">
        <v>38596</v>
      </c>
      <c r="AB10" s="49">
        <v>27</v>
      </c>
      <c r="AC10" s="49">
        <v>3127.6081886292</v>
      </c>
      <c r="AD10" s="49">
        <v>87.527</v>
      </c>
      <c r="AE10" s="2">
        <v>3.24174074074074</v>
      </c>
      <c r="AF10" s="51">
        <v>42453.4075793187</v>
      </c>
      <c r="AG10" s="49">
        <v>35733.0673806848</v>
      </c>
      <c r="AI10" s="4">
        <v>38596</v>
      </c>
      <c r="AJ10" s="49">
        <v>47</v>
      </c>
      <c r="AK10" s="49">
        <v>4270.5500182084</v>
      </c>
      <c r="AL10" s="49">
        <v>39.49</v>
      </c>
      <c r="AM10" s="2">
        <v>0.840212765957447</v>
      </c>
      <c r="AN10" s="51">
        <v>112914.511232517</v>
      </c>
      <c r="AO10" s="49">
        <v>108142.568199757</v>
      </c>
      <c r="AQ10" s="4">
        <v>38596</v>
      </c>
      <c r="AR10" s="49">
        <v>10</v>
      </c>
      <c r="AS10" s="49">
        <v>1838.4533434</v>
      </c>
      <c r="AT10" s="49">
        <v>4.753</v>
      </c>
      <c r="AU10" s="2">
        <v>0.4753</v>
      </c>
      <c r="AV10" s="51">
        <v>370971.83634182</v>
      </c>
      <c r="AW10" s="49">
        <v>386798.515337681</v>
      </c>
      <c r="AY10" s="4">
        <v>38596</v>
      </c>
      <c r="AZ10" s="49">
        <v>63</v>
      </c>
      <c r="BA10" s="49">
        <v>13966.4996423928</v>
      </c>
      <c r="BB10" s="49">
        <v>83.703</v>
      </c>
      <c r="BC10" s="2">
        <v>1.32861904761905</v>
      </c>
      <c r="BD10" s="51">
        <v>176285.463719134</v>
      </c>
      <c r="BE10" s="49">
        <v>166857.814443841</v>
      </c>
      <c r="BG10" s="4">
        <v>38596</v>
      </c>
      <c r="BH10" s="49">
        <v>127</v>
      </c>
      <c r="BI10" s="49">
        <v>10835.3133112016</v>
      </c>
      <c r="BJ10" s="49">
        <v>122.292</v>
      </c>
      <c r="BK10" s="2">
        <v>0.962929133858268</v>
      </c>
      <c r="BL10" s="51">
        <v>106455.309869339</v>
      </c>
      <c r="BM10" s="49">
        <v>88601.9797795571</v>
      </c>
      <c r="BO10" s="4">
        <v>38596</v>
      </c>
      <c r="BP10" s="49">
        <v>180</v>
      </c>
      <c r="BQ10" s="49">
        <v>28855.4148061808</v>
      </c>
      <c r="BR10" s="49">
        <v>334.966</v>
      </c>
      <c r="BS10" s="2">
        <v>1.86092222222222</v>
      </c>
      <c r="BT10" s="51">
        <v>87954.7328526715</v>
      </c>
      <c r="BU10" s="49">
        <v>86144.3095901698</v>
      </c>
      <c r="BV10" s="151">
        <v>28.369523809523805</v>
      </c>
    </row>
    <row r="11" spans="1:74" ht="12.75">
      <c r="A11">
        <v>10</v>
      </c>
      <c r="B11" s="4">
        <v>38626</v>
      </c>
      <c r="C11" s="4">
        <v>38656</v>
      </c>
      <c r="D11" s="49">
        <v>472</v>
      </c>
      <c r="E11" s="49">
        <v>59952.4623692524</v>
      </c>
      <c r="F11" s="49">
        <v>636.603</v>
      </c>
      <c r="G11" s="2">
        <v>1.34873516949153</v>
      </c>
      <c r="H11" s="46">
        <v>112357.767832265</v>
      </c>
      <c r="I11" s="49">
        <v>94175.5888194878</v>
      </c>
      <c r="K11" s="4">
        <v>38626</v>
      </c>
      <c r="L11" s="49">
        <v>152</v>
      </c>
      <c r="M11" s="49">
        <v>13254.627514824</v>
      </c>
      <c r="N11" s="49">
        <v>122.063</v>
      </c>
      <c r="O11" s="2">
        <v>0.803046052631579</v>
      </c>
      <c r="P11" s="51">
        <v>127239.787504762</v>
      </c>
      <c r="Q11" s="49">
        <v>108588.413481759</v>
      </c>
      <c r="S11" s="4">
        <v>38626</v>
      </c>
      <c r="T11" s="49">
        <v>251</v>
      </c>
      <c r="U11" s="49">
        <v>40127.754787505</v>
      </c>
      <c r="V11" s="49">
        <v>403.298</v>
      </c>
      <c r="W11" s="2">
        <v>1.60676494023904</v>
      </c>
      <c r="X11" s="51">
        <v>109705.484845563</v>
      </c>
      <c r="Y11" s="49">
        <v>99499.0175689069</v>
      </c>
      <c r="AA11" s="4">
        <v>38626</v>
      </c>
      <c r="AB11" s="49">
        <v>26</v>
      </c>
      <c r="AC11" s="49">
        <v>2725.4379478264</v>
      </c>
      <c r="AD11" s="49">
        <v>73.545</v>
      </c>
      <c r="AE11" s="2">
        <v>2.82865384615385</v>
      </c>
      <c r="AF11" s="51">
        <v>43858.3854575394</v>
      </c>
      <c r="AG11" s="49">
        <v>37058.0997732871</v>
      </c>
      <c r="AI11" s="4">
        <v>38626</v>
      </c>
      <c r="AJ11" s="49">
        <v>43</v>
      </c>
      <c r="AK11" s="49">
        <v>3844.642119097</v>
      </c>
      <c r="AL11" s="49">
        <v>37.697</v>
      </c>
      <c r="AM11" s="2">
        <v>0.876674418604651</v>
      </c>
      <c r="AN11" s="51">
        <v>116651.720883098</v>
      </c>
      <c r="AO11" s="49">
        <v>101988.012815264</v>
      </c>
      <c r="AQ11" s="4">
        <v>38626</v>
      </c>
      <c r="AR11" s="49">
        <v>12</v>
      </c>
      <c r="AS11" s="49">
        <v>2789.6793734</v>
      </c>
      <c r="AT11" s="49">
        <v>6.973</v>
      </c>
      <c r="AU11" s="2">
        <v>0.581083333333333</v>
      </c>
      <c r="AV11" s="51">
        <v>370888.898341768</v>
      </c>
      <c r="AW11" s="49">
        <v>400068.7470816</v>
      </c>
      <c r="AY11" s="4">
        <v>38626</v>
      </c>
      <c r="AZ11" s="49">
        <v>56</v>
      </c>
      <c r="BA11" s="49">
        <v>11687.6881306</v>
      </c>
      <c r="BB11" s="49">
        <v>72.125</v>
      </c>
      <c r="BC11" s="2">
        <v>1.28794642857143</v>
      </c>
      <c r="BD11" s="51">
        <v>181000.909679708</v>
      </c>
      <c r="BE11" s="49">
        <v>162047.669055113</v>
      </c>
      <c r="BG11" s="4">
        <v>38626</v>
      </c>
      <c r="BH11" s="49">
        <v>140</v>
      </c>
      <c r="BI11" s="49">
        <v>10464.948141424</v>
      </c>
      <c r="BJ11" s="49">
        <v>115.09</v>
      </c>
      <c r="BK11" s="2">
        <v>0.822071428571429</v>
      </c>
      <c r="BL11" s="51">
        <v>106355.578004448</v>
      </c>
      <c r="BM11" s="49">
        <v>90928.3877089582</v>
      </c>
      <c r="BO11" s="4">
        <v>38626</v>
      </c>
      <c r="BP11" s="49">
        <v>195</v>
      </c>
      <c r="BQ11" s="49">
        <v>28440.066656905</v>
      </c>
      <c r="BR11" s="49">
        <v>331.173</v>
      </c>
      <c r="BS11" s="2">
        <v>1.69832307692308</v>
      </c>
      <c r="BT11" s="51">
        <v>89230.9013034489</v>
      </c>
      <c r="BU11" s="49">
        <v>85876.7672995836</v>
      </c>
      <c r="BV11" s="151">
        <v>28.55809523809524</v>
      </c>
    </row>
    <row r="12" spans="1:74" ht="12.75">
      <c r="A12">
        <v>11</v>
      </c>
      <c r="B12" s="4">
        <v>38657</v>
      </c>
      <c r="C12" s="4">
        <v>38686</v>
      </c>
      <c r="D12" s="49">
        <v>512</v>
      </c>
      <c r="E12" s="49">
        <v>67963.901185827</v>
      </c>
      <c r="F12" s="49">
        <v>751.127</v>
      </c>
      <c r="G12" s="2">
        <v>1.467044921875</v>
      </c>
      <c r="H12" s="46">
        <v>111884.228172836</v>
      </c>
      <c r="I12" s="49">
        <v>90482.5697729239</v>
      </c>
      <c r="K12" s="4">
        <v>38657</v>
      </c>
      <c r="L12" s="49">
        <v>177</v>
      </c>
      <c r="M12" s="49">
        <v>15698.40288151</v>
      </c>
      <c r="N12" s="49">
        <v>151.847</v>
      </c>
      <c r="O12" s="2">
        <v>0.857892655367232</v>
      </c>
      <c r="P12" s="51">
        <v>123927.01499419</v>
      </c>
      <c r="Q12" s="49">
        <v>103383.02950674</v>
      </c>
      <c r="S12" s="4">
        <v>38657</v>
      </c>
      <c r="T12" s="49">
        <v>261</v>
      </c>
      <c r="U12" s="49">
        <v>44152.879237345</v>
      </c>
      <c r="V12" s="49">
        <v>438.398</v>
      </c>
      <c r="W12" s="2">
        <v>1.67968582375479</v>
      </c>
      <c r="X12" s="51">
        <v>111598.749098966</v>
      </c>
      <c r="Y12" s="49">
        <v>100714.143854089</v>
      </c>
      <c r="AA12" s="4">
        <v>38657</v>
      </c>
      <c r="AB12" s="49">
        <v>31</v>
      </c>
      <c r="AC12" s="49">
        <v>4465.625306732</v>
      </c>
      <c r="AD12" s="49">
        <v>127.641</v>
      </c>
      <c r="AE12" s="2">
        <v>4.11745161290323</v>
      </c>
      <c r="AF12" s="51">
        <v>42655.39598329</v>
      </c>
      <c r="AG12" s="49">
        <v>34985.8220065026</v>
      </c>
      <c r="AI12" s="4">
        <v>38657</v>
      </c>
      <c r="AJ12" s="49">
        <v>43</v>
      </c>
      <c r="AK12" s="49">
        <v>3646.99376024</v>
      </c>
      <c r="AL12" s="49">
        <v>33.241</v>
      </c>
      <c r="AM12" s="2">
        <v>0.773046511627907</v>
      </c>
      <c r="AN12" s="51">
        <v>113954.706516469</v>
      </c>
      <c r="AO12" s="49">
        <v>109713.719811077</v>
      </c>
      <c r="AQ12" s="4">
        <v>38657</v>
      </c>
      <c r="AR12" s="49">
        <v>13</v>
      </c>
      <c r="AS12" s="49">
        <v>2880.9898026</v>
      </c>
      <c r="AT12" s="49">
        <v>8.588</v>
      </c>
      <c r="AU12" s="2">
        <v>0.660615384615385</v>
      </c>
      <c r="AV12" s="51">
        <v>368598.592824594</v>
      </c>
      <c r="AW12" s="49">
        <v>335466.907615277</v>
      </c>
      <c r="AY12" s="4">
        <v>38657</v>
      </c>
      <c r="AZ12" s="49">
        <v>61</v>
      </c>
      <c r="BA12" s="49">
        <v>12473.25222266</v>
      </c>
      <c r="BB12" s="49">
        <v>70.954</v>
      </c>
      <c r="BC12" s="2">
        <v>1.16318032786885</v>
      </c>
      <c r="BD12" s="51">
        <v>184544.753753311</v>
      </c>
      <c r="BE12" s="49">
        <v>175793.503152183</v>
      </c>
      <c r="BG12" s="4">
        <v>38657</v>
      </c>
      <c r="BH12" s="49">
        <v>164</v>
      </c>
      <c r="BI12" s="49">
        <v>12817.41307891</v>
      </c>
      <c r="BJ12" s="49">
        <v>143.259</v>
      </c>
      <c r="BK12" s="2">
        <v>0.873530487804878</v>
      </c>
      <c r="BL12" s="51">
        <v>104532.316751536</v>
      </c>
      <c r="BM12" s="49">
        <v>89470.2118464459</v>
      </c>
      <c r="BO12" s="4">
        <v>38657</v>
      </c>
      <c r="BP12" s="49">
        <v>200</v>
      </c>
      <c r="BQ12" s="49">
        <v>31679.627014685</v>
      </c>
      <c r="BR12" s="49">
        <v>367.444</v>
      </c>
      <c r="BS12" s="2">
        <v>1.83722</v>
      </c>
      <c r="BT12" s="51">
        <v>89350.2176793908</v>
      </c>
      <c r="BU12" s="49">
        <v>86216.2044139651</v>
      </c>
      <c r="BV12" s="151">
        <v>28.76421052631579</v>
      </c>
    </row>
    <row r="13" spans="1:74" ht="12.75">
      <c r="A13">
        <v>12</v>
      </c>
      <c r="B13" s="4">
        <v>38687</v>
      </c>
      <c r="C13" s="4">
        <v>38717</v>
      </c>
      <c r="D13" s="49">
        <v>461</v>
      </c>
      <c r="E13" s="49">
        <v>64086.450597943</v>
      </c>
      <c r="F13" s="49">
        <v>769.1</v>
      </c>
      <c r="G13" s="2">
        <v>1.66832971800434</v>
      </c>
      <c r="H13" s="46">
        <v>116979.856716702</v>
      </c>
      <c r="I13" s="49">
        <v>83326.5512910454</v>
      </c>
      <c r="K13" s="4">
        <v>38687</v>
      </c>
      <c r="L13" s="49">
        <v>153</v>
      </c>
      <c r="M13" s="49">
        <v>13997.023110755</v>
      </c>
      <c r="N13" s="49">
        <v>136.708</v>
      </c>
      <c r="O13" s="2">
        <v>0.893516339869281</v>
      </c>
      <c r="P13" s="51">
        <v>138076.99259157</v>
      </c>
      <c r="Q13" s="49">
        <v>102386.276668191</v>
      </c>
      <c r="S13" s="4">
        <v>38687</v>
      </c>
      <c r="T13" s="49">
        <v>231</v>
      </c>
      <c r="U13" s="49">
        <v>39906.207174578</v>
      </c>
      <c r="V13" s="49">
        <v>434.978</v>
      </c>
      <c r="W13" s="2">
        <v>1.88302164502165</v>
      </c>
      <c r="X13" s="51">
        <v>111684.381401366</v>
      </c>
      <c r="Y13" s="49">
        <v>91743.0471761285</v>
      </c>
      <c r="AA13" s="4">
        <v>38687</v>
      </c>
      <c r="AB13" s="49">
        <v>32</v>
      </c>
      <c r="AC13" s="49">
        <v>5169.12191325</v>
      </c>
      <c r="AD13" s="49">
        <v>152.585</v>
      </c>
      <c r="AE13" s="2">
        <v>4.76828125</v>
      </c>
      <c r="AF13" s="51">
        <v>40715.6717876116</v>
      </c>
      <c r="AG13" s="49">
        <v>33876.9991365468</v>
      </c>
      <c r="AI13" s="4">
        <v>38687</v>
      </c>
      <c r="AJ13" s="49">
        <v>45</v>
      </c>
      <c r="AK13" s="49">
        <v>5014.09839936</v>
      </c>
      <c r="AL13" s="49">
        <v>44.829</v>
      </c>
      <c r="AM13" s="2">
        <v>0.9962</v>
      </c>
      <c r="AN13" s="51">
        <v>126665.343977112</v>
      </c>
      <c r="AO13" s="49">
        <v>111849.436734257</v>
      </c>
      <c r="AQ13" s="4">
        <v>38687</v>
      </c>
      <c r="AR13" s="49">
        <v>11</v>
      </c>
      <c r="AS13" s="49">
        <v>2044.9271278</v>
      </c>
      <c r="AT13" s="49">
        <v>5.01</v>
      </c>
      <c r="AU13" s="2">
        <v>0.455454545454545</v>
      </c>
      <c r="AV13" s="51">
        <v>464419.611760055</v>
      </c>
      <c r="AW13" s="49">
        <v>408169.08738523</v>
      </c>
      <c r="AY13" s="4">
        <v>38687</v>
      </c>
      <c r="AZ13" s="49">
        <v>61</v>
      </c>
      <c r="BA13" s="49">
        <v>11099.77396596</v>
      </c>
      <c r="BB13" s="49">
        <v>65.851</v>
      </c>
      <c r="BC13" s="2">
        <v>1.07952459016393</v>
      </c>
      <c r="BD13" s="51">
        <v>177620.248459403</v>
      </c>
      <c r="BE13" s="49">
        <v>168558.927973151</v>
      </c>
      <c r="BG13" s="4">
        <v>38687</v>
      </c>
      <c r="BH13" s="49">
        <v>142</v>
      </c>
      <c r="BI13" s="49">
        <v>11952.095982955</v>
      </c>
      <c r="BJ13" s="49">
        <v>131.698</v>
      </c>
      <c r="BK13" s="2">
        <v>0.927450704225352</v>
      </c>
      <c r="BL13" s="51">
        <v>112796.930543307</v>
      </c>
      <c r="BM13" s="49">
        <v>90753.8154182676</v>
      </c>
      <c r="BO13" s="4">
        <v>38687</v>
      </c>
      <c r="BP13" s="49">
        <v>170</v>
      </c>
      <c r="BQ13" s="49">
        <v>28806.433208618</v>
      </c>
      <c r="BR13" s="49">
        <v>369.127</v>
      </c>
      <c r="BS13" s="2">
        <v>2.17133529411765</v>
      </c>
      <c r="BT13" s="51">
        <v>88025.0408687769</v>
      </c>
      <c r="BU13" s="49">
        <v>78039.3555838993</v>
      </c>
      <c r="BV13" s="151">
        <v>28.799565217391297</v>
      </c>
    </row>
    <row r="14" spans="1:74" ht="12.75">
      <c r="A14">
        <v>13</v>
      </c>
      <c r="B14" s="4">
        <v>38718</v>
      </c>
      <c r="C14" s="4">
        <v>38748</v>
      </c>
      <c r="D14" s="49">
        <v>393</v>
      </c>
      <c r="E14" s="49">
        <v>61130.2018768338</v>
      </c>
      <c r="F14" s="49">
        <v>702.283</v>
      </c>
      <c r="G14" s="2">
        <v>1.7869796437659</v>
      </c>
      <c r="H14" s="46">
        <v>114902.308026282</v>
      </c>
      <c r="I14" s="49">
        <v>87044.9688755584</v>
      </c>
      <c r="K14" s="4">
        <v>38718</v>
      </c>
      <c r="L14" s="49">
        <v>142</v>
      </c>
      <c r="M14" s="49">
        <v>15415.6345429973</v>
      </c>
      <c r="N14" s="49">
        <v>151.547</v>
      </c>
      <c r="O14" s="2">
        <v>1.0672323943662</v>
      </c>
      <c r="P14" s="51">
        <v>125888.182027647</v>
      </c>
      <c r="Q14" s="49">
        <v>101721.806060148</v>
      </c>
      <c r="S14" s="4">
        <v>38718</v>
      </c>
      <c r="T14" s="49">
        <v>185</v>
      </c>
      <c r="U14" s="49">
        <v>35594.0225476935</v>
      </c>
      <c r="V14" s="49">
        <v>376.306</v>
      </c>
      <c r="W14" s="2">
        <v>2.03408648648649</v>
      </c>
      <c r="X14" s="51">
        <v>117127.281289851</v>
      </c>
      <c r="Y14" s="49">
        <v>94587.9750726629</v>
      </c>
      <c r="AA14" s="4">
        <v>38718</v>
      </c>
      <c r="AB14" s="49">
        <v>31</v>
      </c>
      <c r="AC14" s="49">
        <v>4827.281705723</v>
      </c>
      <c r="AD14" s="49">
        <v>127.969</v>
      </c>
      <c r="AE14" s="2">
        <v>4.12803225806452</v>
      </c>
      <c r="AF14" s="51">
        <v>40458.5519179206</v>
      </c>
      <c r="AG14" s="49">
        <v>37722.2741892411</v>
      </c>
      <c r="AI14" s="4">
        <v>38718</v>
      </c>
      <c r="AJ14" s="49">
        <v>35</v>
      </c>
      <c r="AK14" s="49">
        <v>5293.26308042</v>
      </c>
      <c r="AL14" s="49">
        <v>46.461</v>
      </c>
      <c r="AM14" s="2">
        <v>1.32745714285714</v>
      </c>
      <c r="AN14" s="51">
        <v>124506.373095001</v>
      </c>
      <c r="AO14" s="49">
        <v>113929.168128538</v>
      </c>
      <c r="AQ14" s="4">
        <v>38718</v>
      </c>
      <c r="AR14" s="49">
        <v>9</v>
      </c>
      <c r="AS14" s="49">
        <v>1904.549472</v>
      </c>
      <c r="AT14" s="49">
        <v>4.596</v>
      </c>
      <c r="AU14" s="2">
        <v>0.510666666666667</v>
      </c>
      <c r="AV14" s="51">
        <v>418961.717262246</v>
      </c>
      <c r="AW14" s="49">
        <v>414392.835509138</v>
      </c>
      <c r="AY14" s="4">
        <v>38718</v>
      </c>
      <c r="AZ14" s="49">
        <v>54</v>
      </c>
      <c r="BA14" s="49">
        <v>11869.28674205</v>
      </c>
      <c r="BB14" s="49">
        <v>68.753</v>
      </c>
      <c r="BC14" s="2">
        <v>1.2732037037037</v>
      </c>
      <c r="BD14" s="51">
        <v>177976.141138581</v>
      </c>
      <c r="BE14" s="49">
        <v>172636.637558361</v>
      </c>
      <c r="BG14" s="4">
        <v>38718</v>
      </c>
      <c r="BH14" s="49">
        <v>133</v>
      </c>
      <c r="BI14" s="49">
        <v>13511.0850709973</v>
      </c>
      <c r="BJ14" s="49">
        <v>146.951</v>
      </c>
      <c r="BK14" s="2">
        <v>1.10489473684211</v>
      </c>
      <c r="BL14" s="51">
        <v>106056.138289967</v>
      </c>
      <c r="BM14" s="49">
        <v>91942.7909370967</v>
      </c>
      <c r="BO14" s="4">
        <v>38718</v>
      </c>
      <c r="BP14" s="49">
        <v>131</v>
      </c>
      <c r="BQ14" s="49">
        <v>23724.7358056435</v>
      </c>
      <c r="BR14" s="49">
        <v>307.553</v>
      </c>
      <c r="BS14" s="2">
        <v>2.34773282442748</v>
      </c>
      <c r="BT14" s="51">
        <v>92044.5451690004</v>
      </c>
      <c r="BU14" s="49">
        <v>77140.3166467032</v>
      </c>
      <c r="BV14" s="152">
        <v>28.264166666666668</v>
      </c>
    </row>
    <row r="15" spans="1:74" ht="12.75">
      <c r="A15">
        <v>14</v>
      </c>
      <c r="B15" s="4">
        <v>38749</v>
      </c>
      <c r="C15" s="4">
        <v>38776</v>
      </c>
      <c r="D15" s="49">
        <v>473</v>
      </c>
      <c r="E15" s="49">
        <v>74590.5850611507</v>
      </c>
      <c r="F15" s="49">
        <v>835.011000000001</v>
      </c>
      <c r="G15" s="2">
        <v>1.76535095137421</v>
      </c>
      <c r="H15" s="46">
        <v>123424.110937314</v>
      </c>
      <c r="I15" s="49">
        <v>89328.8652019563</v>
      </c>
      <c r="K15" s="4">
        <v>38749</v>
      </c>
      <c r="L15" s="49">
        <v>156</v>
      </c>
      <c r="M15" s="49">
        <v>17910.842441575</v>
      </c>
      <c r="N15" s="49">
        <v>156.948</v>
      </c>
      <c r="O15" s="2">
        <v>1.00607692307692</v>
      </c>
      <c r="P15" s="51">
        <v>148062.389102749</v>
      </c>
      <c r="Q15" s="49">
        <v>114119.596564308</v>
      </c>
      <c r="S15" s="4">
        <v>38749</v>
      </c>
      <c r="T15" s="49">
        <v>237</v>
      </c>
      <c r="U15" s="49">
        <v>46906.8874522152</v>
      </c>
      <c r="V15" s="49">
        <v>467.699</v>
      </c>
      <c r="W15" s="2">
        <v>1.9734135021097</v>
      </c>
      <c r="X15" s="51">
        <v>119620.465454513</v>
      </c>
      <c r="Y15" s="49">
        <v>100292.896611315</v>
      </c>
      <c r="AA15" s="4">
        <v>38749</v>
      </c>
      <c r="AB15" s="49">
        <v>35</v>
      </c>
      <c r="AC15" s="49">
        <v>6244.8406841105</v>
      </c>
      <c r="AD15" s="49">
        <v>177.877</v>
      </c>
      <c r="AE15" s="2">
        <v>5.0822</v>
      </c>
      <c r="AF15" s="51">
        <v>41029.0209556106</v>
      </c>
      <c r="AG15" s="49">
        <v>35107.6343996723</v>
      </c>
      <c r="AI15" s="4">
        <v>38749</v>
      </c>
      <c r="AJ15" s="49">
        <v>45</v>
      </c>
      <c r="AK15" s="49">
        <v>3528.01448325</v>
      </c>
      <c r="AL15" s="49">
        <v>32.487</v>
      </c>
      <c r="AM15" s="2">
        <v>0.721933333333333</v>
      </c>
      <c r="AN15" s="51">
        <v>122129.016158991</v>
      </c>
      <c r="AO15" s="49">
        <v>108597.730884662</v>
      </c>
      <c r="AQ15" s="4">
        <v>38749</v>
      </c>
      <c r="AR15" s="49">
        <v>17</v>
      </c>
      <c r="AS15" s="49">
        <v>3210.7602462</v>
      </c>
      <c r="AT15" s="49">
        <v>7.121</v>
      </c>
      <c r="AU15" s="2">
        <v>0.418882352941176</v>
      </c>
      <c r="AV15" s="51">
        <v>424495.235917912</v>
      </c>
      <c r="AW15" s="49">
        <v>450886.146074989</v>
      </c>
      <c r="AY15" s="4">
        <v>38749</v>
      </c>
      <c r="AZ15" s="49">
        <v>69</v>
      </c>
      <c r="BA15" s="49">
        <v>13309.926937958</v>
      </c>
      <c r="BB15" s="49">
        <v>78.489</v>
      </c>
      <c r="BC15" s="2">
        <v>1.13752173913043</v>
      </c>
      <c r="BD15" s="51">
        <v>182162.928842432</v>
      </c>
      <c r="BE15" s="49">
        <v>169576.97177895</v>
      </c>
      <c r="BG15" s="4">
        <v>38749</v>
      </c>
      <c r="BH15" s="49">
        <v>139</v>
      </c>
      <c r="BI15" s="49">
        <v>14700.082195375</v>
      </c>
      <c r="BJ15" s="49">
        <v>149.827</v>
      </c>
      <c r="BK15" s="2">
        <v>1.07789208633094</v>
      </c>
      <c r="BL15" s="51">
        <v>114254.0553196</v>
      </c>
      <c r="BM15" s="49">
        <v>98113.7057764956</v>
      </c>
      <c r="BO15" s="4">
        <v>38749</v>
      </c>
      <c r="BP15" s="49">
        <v>168</v>
      </c>
      <c r="BQ15" s="49">
        <v>33596.9605142572</v>
      </c>
      <c r="BR15" s="49">
        <v>389.21</v>
      </c>
      <c r="BS15" s="2">
        <v>2.31672619047619</v>
      </c>
      <c r="BT15" s="51">
        <v>93933.3822773321</v>
      </c>
      <c r="BU15" s="49">
        <v>86320.9077728147</v>
      </c>
      <c r="BV15" s="151">
        <v>28.2</v>
      </c>
    </row>
    <row r="16" spans="1:74" s="3" customFormat="1" ht="12.75">
      <c r="A16">
        <v>15</v>
      </c>
      <c r="B16" s="4">
        <v>38777</v>
      </c>
      <c r="C16" s="4">
        <v>38807</v>
      </c>
      <c r="D16" s="49">
        <v>500</v>
      </c>
      <c r="E16" s="49">
        <v>83552.702206051</v>
      </c>
      <c r="F16" s="49">
        <v>925.052</v>
      </c>
      <c r="G16" s="2">
        <v>1.850104</v>
      </c>
      <c r="H16" s="46">
        <v>115824.611736751</v>
      </c>
      <c r="I16" s="49">
        <v>90322.1680576346</v>
      </c>
      <c r="J16"/>
      <c r="K16" s="4">
        <v>38777</v>
      </c>
      <c r="L16" s="49">
        <v>167</v>
      </c>
      <c r="M16" s="49">
        <v>19410.831050765</v>
      </c>
      <c r="N16" s="49">
        <v>170.254</v>
      </c>
      <c r="O16" s="2">
        <v>1.01948502994012</v>
      </c>
      <c r="P16" s="51">
        <v>129477.677104245</v>
      </c>
      <c r="Q16" s="49">
        <v>114011.013255283</v>
      </c>
      <c r="R16"/>
      <c r="S16" s="4">
        <v>38777</v>
      </c>
      <c r="T16" s="49">
        <v>242</v>
      </c>
      <c r="U16" s="49">
        <v>49620.001687411</v>
      </c>
      <c r="V16" s="49">
        <v>513.682</v>
      </c>
      <c r="W16" s="2">
        <v>2.12265289256198</v>
      </c>
      <c r="X16" s="51">
        <v>117645.39983835</v>
      </c>
      <c r="Y16" s="49">
        <v>96596.7304429803</v>
      </c>
      <c r="Z16"/>
      <c r="AA16" s="4">
        <v>38777</v>
      </c>
      <c r="AB16" s="49">
        <v>36</v>
      </c>
      <c r="AC16" s="49">
        <v>6436.82211568</v>
      </c>
      <c r="AD16" s="49">
        <v>166.734</v>
      </c>
      <c r="AE16" s="2">
        <v>4.6315</v>
      </c>
      <c r="AF16" s="51">
        <v>43208.388568488</v>
      </c>
      <c r="AG16" s="49">
        <v>38605.3361382801</v>
      </c>
      <c r="AH16" s="5"/>
      <c r="AI16" s="4">
        <v>38777</v>
      </c>
      <c r="AJ16" s="49">
        <v>55</v>
      </c>
      <c r="AK16" s="49">
        <v>8085.047352195</v>
      </c>
      <c r="AL16" s="49">
        <v>74.382</v>
      </c>
      <c r="AM16" s="2">
        <v>1.3524</v>
      </c>
      <c r="AN16" s="51">
        <v>113888.091684006</v>
      </c>
      <c r="AO16" s="49">
        <v>108696.288782165</v>
      </c>
      <c r="AP16"/>
      <c r="AQ16" s="4">
        <v>38777</v>
      </c>
      <c r="AR16" s="49">
        <v>13</v>
      </c>
      <c r="AS16" s="49">
        <v>3058.508706</v>
      </c>
      <c r="AT16" s="49">
        <v>8.26</v>
      </c>
      <c r="AU16" s="2">
        <v>0.635384615384615</v>
      </c>
      <c r="AV16" s="51">
        <v>359910.350153838</v>
      </c>
      <c r="AW16" s="49">
        <v>370279.504358354</v>
      </c>
      <c r="AX16"/>
      <c r="AY16" s="4">
        <v>38777</v>
      </c>
      <c r="AZ16" s="49">
        <v>62</v>
      </c>
      <c r="BA16" s="49">
        <v>11748.09222993</v>
      </c>
      <c r="BB16" s="49">
        <v>68.595</v>
      </c>
      <c r="BC16" s="2">
        <v>1.10637096774194</v>
      </c>
      <c r="BD16" s="51">
        <v>181584.069428975</v>
      </c>
      <c r="BE16" s="49">
        <v>171267.471826372</v>
      </c>
      <c r="BF16"/>
      <c r="BG16" s="4">
        <v>38777</v>
      </c>
      <c r="BH16" s="49">
        <v>154</v>
      </c>
      <c r="BI16" s="49">
        <v>16352.322344765</v>
      </c>
      <c r="BJ16" s="49">
        <v>161.994</v>
      </c>
      <c r="BK16" s="2">
        <v>1.05190909090909</v>
      </c>
      <c r="BL16" s="51">
        <v>110025.568340318</v>
      </c>
      <c r="BM16" s="49">
        <v>100944.000054107</v>
      </c>
      <c r="BN16"/>
      <c r="BO16" s="4">
        <v>38777</v>
      </c>
      <c r="BP16" s="49">
        <v>180</v>
      </c>
      <c r="BQ16" s="49">
        <v>37871.909457481</v>
      </c>
      <c r="BR16" s="49">
        <v>445.087</v>
      </c>
      <c r="BS16" s="2">
        <v>2.47270555555556</v>
      </c>
      <c r="BT16" s="51">
        <v>95622.0803126901</v>
      </c>
      <c r="BU16" s="49">
        <v>85088.7791768373</v>
      </c>
      <c r="BV16" s="151">
        <v>27.83111111111111</v>
      </c>
    </row>
    <row r="17" spans="1:74" ht="12.75">
      <c r="A17">
        <v>16</v>
      </c>
      <c r="B17" s="4">
        <v>38808</v>
      </c>
      <c r="C17" s="4">
        <v>38837</v>
      </c>
      <c r="D17" s="49">
        <v>512</v>
      </c>
      <c r="E17" s="49">
        <v>83249.011224931</v>
      </c>
      <c r="F17" s="49">
        <v>917.651</v>
      </c>
      <c r="G17" s="2">
        <v>1.792287109375</v>
      </c>
      <c r="H17" s="46">
        <v>124876.169839093</v>
      </c>
      <c r="I17" s="49">
        <v>90719.686705437</v>
      </c>
      <c r="K17" s="4">
        <v>38808</v>
      </c>
      <c r="L17" s="49">
        <v>157</v>
      </c>
      <c r="M17" s="49">
        <v>14643.94194633</v>
      </c>
      <c r="N17" s="49">
        <v>123.099</v>
      </c>
      <c r="O17" s="2">
        <v>0.784070063694268</v>
      </c>
      <c r="P17" s="51">
        <v>143383.842085644</v>
      </c>
      <c r="Q17" s="49">
        <v>118960.689740209</v>
      </c>
      <c r="S17" s="4">
        <v>38808</v>
      </c>
      <c r="T17" s="49">
        <v>263</v>
      </c>
      <c r="U17" s="49">
        <v>56663.700433931</v>
      </c>
      <c r="V17" s="49">
        <v>565.485</v>
      </c>
      <c r="W17" s="2">
        <v>2.15013307984791</v>
      </c>
      <c r="X17" s="51">
        <v>126639.121124094</v>
      </c>
      <c r="Y17" s="49">
        <v>100203.719698897</v>
      </c>
      <c r="AA17" s="4">
        <v>38808</v>
      </c>
      <c r="AB17" s="49">
        <v>36</v>
      </c>
      <c r="AC17" s="49">
        <v>7019.33113739</v>
      </c>
      <c r="AD17" s="49">
        <v>183.461</v>
      </c>
      <c r="AE17" s="2">
        <v>5.09613888888889</v>
      </c>
      <c r="AF17" s="51">
        <v>40259.5983440994</v>
      </c>
      <c r="AG17" s="49">
        <v>38260.6174467053</v>
      </c>
      <c r="AI17" s="4">
        <v>38808</v>
      </c>
      <c r="AJ17" s="49">
        <v>56</v>
      </c>
      <c r="AK17" s="49">
        <v>4922.03770728</v>
      </c>
      <c r="AL17" s="49">
        <v>45.606</v>
      </c>
      <c r="AM17" s="2">
        <v>0.814392857142857</v>
      </c>
      <c r="AN17" s="51">
        <v>119105.381324015</v>
      </c>
      <c r="AO17" s="49">
        <v>107925.222718063</v>
      </c>
      <c r="AQ17" s="4">
        <v>38808</v>
      </c>
      <c r="AR17" s="49">
        <v>11</v>
      </c>
      <c r="AS17" s="49">
        <v>2026.9662375</v>
      </c>
      <c r="AT17" s="49">
        <v>4.748</v>
      </c>
      <c r="AU17" s="2">
        <v>0.431636363636364</v>
      </c>
      <c r="AV17" s="51">
        <v>390920.253926154</v>
      </c>
      <c r="AW17" s="49">
        <v>426909.485572873</v>
      </c>
      <c r="AY17" s="4">
        <v>38808</v>
      </c>
      <c r="AZ17" s="49">
        <v>76</v>
      </c>
      <c r="BA17" s="49">
        <v>16610.20250545</v>
      </c>
      <c r="BB17" s="49">
        <v>96.161</v>
      </c>
      <c r="BC17" s="2">
        <v>1.26527631578947</v>
      </c>
      <c r="BD17" s="51">
        <v>194296.129442842</v>
      </c>
      <c r="BE17" s="49">
        <v>172733.25470253</v>
      </c>
      <c r="BG17" s="4">
        <v>38808</v>
      </c>
      <c r="BH17" s="49">
        <v>146</v>
      </c>
      <c r="BI17" s="49">
        <v>12616.97570883</v>
      </c>
      <c r="BJ17" s="49">
        <v>118.351</v>
      </c>
      <c r="BK17" s="2">
        <v>0.810623287671233</v>
      </c>
      <c r="BL17" s="51">
        <v>124733.838453825</v>
      </c>
      <c r="BM17" s="49">
        <v>106606.414046607</v>
      </c>
      <c r="BO17" s="4">
        <v>38808</v>
      </c>
      <c r="BP17" s="49">
        <v>187</v>
      </c>
      <c r="BQ17" s="49">
        <v>40053.497928481</v>
      </c>
      <c r="BR17" s="49">
        <v>469.324</v>
      </c>
      <c r="BS17" s="2">
        <v>2.50975401069519</v>
      </c>
      <c r="BT17" s="51">
        <v>99142.1551763678</v>
      </c>
      <c r="BU17" s="49">
        <v>85342.9569518733</v>
      </c>
      <c r="BV17" s="151">
        <v>27.55952380952381</v>
      </c>
    </row>
    <row r="18" spans="1:74" ht="12.75">
      <c r="A18">
        <v>17</v>
      </c>
      <c r="B18" s="4">
        <v>38838</v>
      </c>
      <c r="C18" s="4">
        <v>38868</v>
      </c>
      <c r="D18" s="49">
        <v>547</v>
      </c>
      <c r="E18" s="49">
        <v>85954.093347563</v>
      </c>
      <c r="F18" s="49">
        <v>887.151</v>
      </c>
      <c r="G18" s="2">
        <v>1.62184826325411</v>
      </c>
      <c r="H18" s="46">
        <v>123697.386911118</v>
      </c>
      <c r="I18" s="49">
        <v>96887.7827422423</v>
      </c>
      <c r="K18" s="4">
        <v>38838</v>
      </c>
      <c r="L18" s="49">
        <v>210</v>
      </c>
      <c r="M18" s="49">
        <v>15719.8432729472</v>
      </c>
      <c r="N18" s="49">
        <v>133.385</v>
      </c>
      <c r="O18" s="2">
        <v>0.635166666666667</v>
      </c>
      <c r="P18" s="51">
        <v>133333.060996489</v>
      </c>
      <c r="Q18" s="49">
        <v>117853.15644898</v>
      </c>
      <c r="S18" s="4">
        <v>38838</v>
      </c>
      <c r="T18" s="49">
        <v>246</v>
      </c>
      <c r="U18" s="49">
        <v>57754.2796295208</v>
      </c>
      <c r="V18" s="49">
        <v>551.026</v>
      </c>
      <c r="W18" s="2">
        <v>2.23994308943089</v>
      </c>
      <c r="X18" s="51">
        <v>128306.359034852</v>
      </c>
      <c r="Y18" s="49">
        <v>104812.258640283</v>
      </c>
      <c r="AA18" s="4">
        <v>38838</v>
      </c>
      <c r="AB18" s="49">
        <v>31</v>
      </c>
      <c r="AC18" s="49">
        <v>5422.623151415</v>
      </c>
      <c r="AD18" s="49">
        <v>137.694</v>
      </c>
      <c r="AE18" s="2">
        <v>4.44174193548387</v>
      </c>
      <c r="AF18" s="51">
        <v>39802.006144833504</v>
      </c>
      <c r="AG18" s="49">
        <v>39381.6952911165</v>
      </c>
      <c r="AI18" s="4">
        <v>38838</v>
      </c>
      <c r="AJ18" s="49">
        <v>60</v>
      </c>
      <c r="AK18" s="49">
        <v>7057.34729368</v>
      </c>
      <c r="AL18" s="49">
        <v>65.046</v>
      </c>
      <c r="AM18" s="2">
        <v>1.0841</v>
      </c>
      <c r="AN18" s="51">
        <v>114421.688634258</v>
      </c>
      <c r="AO18" s="49">
        <v>108497.790697045</v>
      </c>
      <c r="AQ18" s="4">
        <v>38838</v>
      </c>
      <c r="AR18" s="49">
        <v>12</v>
      </c>
      <c r="AS18" s="49">
        <v>2270.0932283</v>
      </c>
      <c r="AT18" s="49">
        <v>5.823</v>
      </c>
      <c r="AU18" s="2">
        <v>0.48525</v>
      </c>
      <c r="AV18" s="51">
        <v>365422.720652279</v>
      </c>
      <c r="AW18" s="49">
        <v>389849.429555212</v>
      </c>
      <c r="AY18" s="4">
        <v>38838</v>
      </c>
      <c r="AZ18" s="49">
        <v>78</v>
      </c>
      <c r="BA18" s="49">
        <v>20178.73652643</v>
      </c>
      <c r="BB18" s="49">
        <v>113.251</v>
      </c>
      <c r="BC18" s="2">
        <v>1.4519358974359</v>
      </c>
      <c r="BD18" s="51">
        <v>196298.178157089</v>
      </c>
      <c r="BE18" s="49">
        <v>178177.115667235</v>
      </c>
      <c r="BG18" s="4">
        <v>38838</v>
      </c>
      <c r="BH18" s="49">
        <v>198</v>
      </c>
      <c r="BI18" s="49">
        <v>13449.7500446472</v>
      </c>
      <c r="BJ18" s="49">
        <v>127.562</v>
      </c>
      <c r="BK18" s="2">
        <v>0.644252525252525</v>
      </c>
      <c r="BL18" s="51">
        <v>119267.02101735</v>
      </c>
      <c r="BM18" s="49">
        <v>105436.964336144</v>
      </c>
      <c r="BO18" s="4">
        <v>38838</v>
      </c>
      <c r="BP18" s="49">
        <v>168</v>
      </c>
      <c r="BQ18" s="49">
        <v>37575.5431030908</v>
      </c>
      <c r="BR18" s="49">
        <v>437.775</v>
      </c>
      <c r="BS18" s="2">
        <v>2.60580357142857</v>
      </c>
      <c r="BT18" s="51">
        <v>96738.7287280987</v>
      </c>
      <c r="BU18" s="49">
        <v>85833.0034905849</v>
      </c>
      <c r="BV18" s="151">
        <v>27.037777777777777</v>
      </c>
    </row>
    <row r="19" spans="1:74" ht="12.75">
      <c r="A19">
        <v>18</v>
      </c>
      <c r="B19" s="4">
        <v>38869</v>
      </c>
      <c r="C19" s="4">
        <v>38898</v>
      </c>
      <c r="D19" s="49">
        <v>596</v>
      </c>
      <c r="E19" s="49">
        <v>82429.7637086437</v>
      </c>
      <c r="F19" s="49">
        <v>861.245</v>
      </c>
      <c r="G19" s="2">
        <v>1.44504194630872</v>
      </c>
      <c r="H19" s="46">
        <v>124733.099902407</v>
      </c>
      <c r="I19" s="49">
        <v>95710.0055253078</v>
      </c>
      <c r="K19" s="4">
        <v>38869</v>
      </c>
      <c r="L19" s="49">
        <v>216</v>
      </c>
      <c r="M19" s="49">
        <v>15656.349182755</v>
      </c>
      <c r="N19" s="49">
        <v>145.95</v>
      </c>
      <c r="O19" s="2">
        <v>0.675694444444444</v>
      </c>
      <c r="P19" s="51">
        <v>126193.477417451</v>
      </c>
      <c r="Q19" s="49">
        <v>107272.005363172</v>
      </c>
      <c r="S19" s="4">
        <v>38869</v>
      </c>
      <c r="T19" s="49">
        <v>276</v>
      </c>
      <c r="U19" s="49">
        <v>53025.2332616287</v>
      </c>
      <c r="V19" s="49">
        <v>507.693</v>
      </c>
      <c r="W19" s="2">
        <v>1.83946739130435</v>
      </c>
      <c r="X19" s="51">
        <v>134647.188976527</v>
      </c>
      <c r="Y19" s="49">
        <v>104443.498849952</v>
      </c>
      <c r="AA19" s="4">
        <v>38869</v>
      </c>
      <c r="AB19" s="49">
        <v>32</v>
      </c>
      <c r="AC19" s="49">
        <v>5878.46927593</v>
      </c>
      <c r="AD19" s="49">
        <v>133.509</v>
      </c>
      <c r="AE19" s="2">
        <v>4.17215625</v>
      </c>
      <c r="AF19" s="51">
        <v>49751.8015125936</v>
      </c>
      <c r="AG19" s="49">
        <v>44030.5093733756</v>
      </c>
      <c r="AI19" s="4">
        <v>38869</v>
      </c>
      <c r="AJ19" s="49">
        <v>72</v>
      </c>
      <c r="AK19" s="49">
        <v>7869.71198833</v>
      </c>
      <c r="AL19" s="49">
        <v>74.093</v>
      </c>
      <c r="AM19" s="2">
        <v>1.02906944444444</v>
      </c>
      <c r="AN19" s="51">
        <v>115672.980746396</v>
      </c>
      <c r="AO19" s="49">
        <v>106213.974172054</v>
      </c>
      <c r="AQ19" s="4">
        <v>38869</v>
      </c>
      <c r="AR19" s="49">
        <v>10</v>
      </c>
      <c r="AS19" s="49">
        <v>1241.2351851</v>
      </c>
      <c r="AT19" s="49">
        <v>3.431</v>
      </c>
      <c r="AU19" s="2">
        <v>0.3431</v>
      </c>
      <c r="AV19" s="51">
        <v>389346.956477561</v>
      </c>
      <c r="AW19" s="49">
        <v>361770.674759545</v>
      </c>
      <c r="AY19" s="4">
        <v>38869</v>
      </c>
      <c r="AZ19" s="49">
        <v>95</v>
      </c>
      <c r="BA19" s="49">
        <v>18319.249566654</v>
      </c>
      <c r="BB19" s="49">
        <v>100.131</v>
      </c>
      <c r="BC19" s="2">
        <v>1.05401052631579</v>
      </c>
      <c r="BD19" s="51">
        <v>204023.448094085</v>
      </c>
      <c r="BE19" s="49">
        <v>182952.827462564</v>
      </c>
      <c r="BG19" s="4">
        <v>38869</v>
      </c>
      <c r="BH19" s="49">
        <v>206</v>
      </c>
      <c r="BI19" s="49">
        <v>14415.113997655</v>
      </c>
      <c r="BJ19" s="49">
        <v>142.519</v>
      </c>
      <c r="BK19" s="2">
        <v>0.691839805825243</v>
      </c>
      <c r="BL19" s="51">
        <v>113419.036686377</v>
      </c>
      <c r="BM19" s="49">
        <v>101145.20869256</v>
      </c>
      <c r="BO19" s="4">
        <v>38869</v>
      </c>
      <c r="BP19" s="49">
        <v>181</v>
      </c>
      <c r="BQ19" s="49">
        <v>34705.9836949747</v>
      </c>
      <c r="BR19" s="49">
        <v>407.562</v>
      </c>
      <c r="BS19" s="2">
        <v>2.25172375690608</v>
      </c>
      <c r="BT19" s="51">
        <v>98234.2352960416</v>
      </c>
      <c r="BU19" s="49">
        <v>85155.1020334936</v>
      </c>
      <c r="BV19" s="151">
        <v>26.88</v>
      </c>
    </row>
    <row r="20" spans="1:74" ht="12.75">
      <c r="A20">
        <v>19</v>
      </c>
      <c r="B20" s="4">
        <v>38899</v>
      </c>
      <c r="C20" s="4">
        <v>38929</v>
      </c>
      <c r="D20" s="49">
        <v>575</v>
      </c>
      <c r="E20" s="49">
        <v>92693.1677969629</v>
      </c>
      <c r="F20" s="49">
        <v>958.547</v>
      </c>
      <c r="G20" s="2">
        <v>1.66703826086957</v>
      </c>
      <c r="H20" s="46">
        <v>135120.297974993</v>
      </c>
      <c r="I20" s="49">
        <v>96701.7452425003</v>
      </c>
      <c r="K20" s="4">
        <v>38899</v>
      </c>
      <c r="L20" s="49">
        <v>202</v>
      </c>
      <c r="M20" s="49">
        <v>23323.1091422965</v>
      </c>
      <c r="N20" s="49">
        <v>208.612</v>
      </c>
      <c r="O20" s="2">
        <v>1.03273267326733</v>
      </c>
      <c r="P20" s="51">
        <v>147967.654610774</v>
      </c>
      <c r="Q20" s="49">
        <v>111801.37835933</v>
      </c>
      <c r="S20" s="4">
        <v>38899</v>
      </c>
      <c r="T20" s="49">
        <v>284</v>
      </c>
      <c r="U20" s="49">
        <v>60263.8582925819</v>
      </c>
      <c r="V20" s="49">
        <v>566.905</v>
      </c>
      <c r="W20" s="2">
        <v>1.99614436619718</v>
      </c>
      <c r="X20" s="51">
        <v>139508.650780017</v>
      </c>
      <c r="Y20" s="49">
        <v>106303.275315233</v>
      </c>
      <c r="AA20" s="4">
        <v>38899</v>
      </c>
      <c r="AB20" s="49">
        <v>32</v>
      </c>
      <c r="AC20" s="49">
        <v>6127.1684039845</v>
      </c>
      <c r="AD20" s="49">
        <v>157.389</v>
      </c>
      <c r="AE20" s="2">
        <v>4.91840625</v>
      </c>
      <c r="AF20" s="51">
        <v>45217.6103709728</v>
      </c>
      <c r="AG20" s="49">
        <v>38930.0929797159</v>
      </c>
      <c r="AI20" s="4">
        <v>38899</v>
      </c>
      <c r="AJ20" s="49">
        <v>57</v>
      </c>
      <c r="AK20" s="49">
        <v>2979.0319581</v>
      </c>
      <c r="AL20" s="49">
        <v>25.641</v>
      </c>
      <c r="AM20" s="2">
        <v>0.449842105263158</v>
      </c>
      <c r="AN20" s="51">
        <v>118197.978085062</v>
      </c>
      <c r="AO20" s="49">
        <v>116182.362548263</v>
      </c>
      <c r="AQ20" s="4">
        <v>38899</v>
      </c>
      <c r="AR20" s="49">
        <v>18</v>
      </c>
      <c r="AS20" s="49">
        <v>2331.427798</v>
      </c>
      <c r="AT20" s="49">
        <v>5.833</v>
      </c>
      <c r="AU20" s="2">
        <v>0.324055555555556</v>
      </c>
      <c r="AV20" s="51">
        <v>393709.991366193</v>
      </c>
      <c r="AW20" s="49">
        <v>399696.176581519</v>
      </c>
      <c r="AY20" s="4">
        <v>38899</v>
      </c>
      <c r="AZ20" s="49">
        <v>102</v>
      </c>
      <c r="BA20" s="49">
        <v>17186.446791584</v>
      </c>
      <c r="BB20" s="49">
        <v>89.489</v>
      </c>
      <c r="BC20" s="2">
        <v>0.877343137254902</v>
      </c>
      <c r="BD20" s="51">
        <v>202533.745333934</v>
      </c>
      <c r="BE20" s="49">
        <v>192050.942479903</v>
      </c>
      <c r="BG20" s="4">
        <v>38899</v>
      </c>
      <c r="BH20" s="49">
        <v>184</v>
      </c>
      <c r="BI20" s="49">
        <v>20991.6813442965</v>
      </c>
      <c r="BJ20" s="49">
        <v>202.779</v>
      </c>
      <c r="BK20" s="2">
        <v>1.1020597826087</v>
      </c>
      <c r="BL20" s="51">
        <v>123927.64340644</v>
      </c>
      <c r="BM20" s="49">
        <v>103519.996371895</v>
      </c>
      <c r="BO20" s="4">
        <v>38899</v>
      </c>
      <c r="BP20" s="49">
        <v>182</v>
      </c>
      <c r="BQ20" s="49">
        <v>43077.4115009979</v>
      </c>
      <c r="BR20" s="49">
        <v>477.416</v>
      </c>
      <c r="BS20" s="2">
        <v>2.62316483516484</v>
      </c>
      <c r="BT20" s="51">
        <v>104186.894491558</v>
      </c>
      <c r="BU20" s="49">
        <v>90230.3473302065</v>
      </c>
      <c r="BV20" s="151">
        <v>26.897894736842105</v>
      </c>
    </row>
    <row r="21" spans="1:74" ht="12.75">
      <c r="A21">
        <v>20</v>
      </c>
      <c r="B21" s="4">
        <v>38930</v>
      </c>
      <c r="C21" s="4">
        <v>38960</v>
      </c>
      <c r="D21" s="49">
        <v>586</v>
      </c>
      <c r="E21" s="49">
        <v>94985.1674484944</v>
      </c>
      <c r="F21" s="49">
        <v>940.023999999999</v>
      </c>
      <c r="G21" s="2">
        <v>1.60413651877133</v>
      </c>
      <c r="H21" s="46">
        <v>138386.563907925</v>
      </c>
      <c r="I21" s="49">
        <v>101045.470592766</v>
      </c>
      <c r="K21" s="4">
        <v>38930</v>
      </c>
      <c r="L21" s="49">
        <v>202</v>
      </c>
      <c r="M21" s="49">
        <v>20548.6600540143</v>
      </c>
      <c r="N21" s="49">
        <v>160.959</v>
      </c>
      <c r="O21" s="2">
        <v>0.796826732673267</v>
      </c>
      <c r="P21" s="51">
        <v>154515.301416678</v>
      </c>
      <c r="Q21" s="49">
        <v>127663.939599614</v>
      </c>
      <c r="S21" s="4">
        <v>38930</v>
      </c>
      <c r="T21" s="49">
        <v>281</v>
      </c>
      <c r="U21" s="49">
        <v>62441.2063117035</v>
      </c>
      <c r="V21" s="49">
        <v>536.572</v>
      </c>
      <c r="W21" s="2">
        <v>1.90950889679715</v>
      </c>
      <c r="X21" s="51">
        <v>142227.47759572</v>
      </c>
      <c r="Y21" s="49">
        <v>116370.601357699</v>
      </c>
      <c r="AA21" s="4">
        <v>38930</v>
      </c>
      <c r="AB21" s="49">
        <v>41</v>
      </c>
      <c r="AC21" s="49">
        <v>8730.2574152224</v>
      </c>
      <c r="AD21" s="49">
        <v>216.571</v>
      </c>
      <c r="AE21" s="2">
        <v>5.28221951219512</v>
      </c>
      <c r="AF21" s="51">
        <v>47347.364851651</v>
      </c>
      <c r="AG21" s="49">
        <v>40311.2947496313</v>
      </c>
      <c r="AI21" s="4">
        <v>38930</v>
      </c>
      <c r="AJ21" s="49">
        <v>62</v>
      </c>
      <c r="AK21" s="49">
        <v>3265.0436675542</v>
      </c>
      <c r="AL21" s="49">
        <v>25.922</v>
      </c>
      <c r="AM21" s="2">
        <v>0.418096774193548</v>
      </c>
      <c r="AN21" s="51">
        <v>128633.425815489</v>
      </c>
      <c r="AO21" s="49">
        <v>125956.472014281</v>
      </c>
      <c r="AQ21" s="4">
        <v>38930</v>
      </c>
      <c r="AR21" s="49">
        <v>18</v>
      </c>
      <c r="AS21" s="49">
        <v>4327.0851584</v>
      </c>
      <c r="AT21" s="49">
        <v>9.395</v>
      </c>
      <c r="AU21" s="2">
        <v>0.521944444444444</v>
      </c>
      <c r="AV21" s="51">
        <v>399139.038772</v>
      </c>
      <c r="AW21" s="49">
        <v>460573.194081958</v>
      </c>
      <c r="AY21" s="4">
        <v>38930</v>
      </c>
      <c r="AZ21" s="49">
        <v>100</v>
      </c>
      <c r="BA21" s="49">
        <v>20465.9196222871</v>
      </c>
      <c r="BB21" s="49">
        <v>107.454</v>
      </c>
      <c r="BC21" s="2">
        <v>1.07454</v>
      </c>
      <c r="BD21" s="51">
        <v>206331.66839832</v>
      </c>
      <c r="BE21" s="49">
        <v>190462.147731002</v>
      </c>
      <c r="BG21" s="4">
        <v>38930</v>
      </c>
      <c r="BH21" s="49">
        <v>184</v>
      </c>
      <c r="BI21" s="49">
        <v>16221.5748956143</v>
      </c>
      <c r="BJ21" s="49">
        <v>151.564</v>
      </c>
      <c r="BK21" s="2">
        <v>0.823717391304348</v>
      </c>
      <c r="BL21" s="51">
        <v>130584.718414527</v>
      </c>
      <c r="BM21" s="49">
        <v>107027.888519796</v>
      </c>
      <c r="BO21" s="4">
        <v>38930</v>
      </c>
      <c r="BP21" s="49">
        <v>181</v>
      </c>
      <c r="BQ21" s="49">
        <v>41975.2866894164</v>
      </c>
      <c r="BR21" s="49">
        <v>429.118</v>
      </c>
      <c r="BS21" s="2">
        <v>2.37081767955801</v>
      </c>
      <c r="BT21" s="51">
        <v>106810.797594284</v>
      </c>
      <c r="BU21" s="49">
        <v>97817.5855811604</v>
      </c>
      <c r="BV21" s="151">
        <v>26.75695652173913</v>
      </c>
    </row>
    <row r="22" spans="1:74" ht="12.75">
      <c r="A22">
        <v>21</v>
      </c>
      <c r="B22" s="4">
        <v>38961</v>
      </c>
      <c r="C22" s="4">
        <v>38990</v>
      </c>
      <c r="D22" s="49">
        <v>632</v>
      </c>
      <c r="E22" s="49">
        <v>98776.8450153363</v>
      </c>
      <c r="F22" s="49">
        <v>941.413999999999</v>
      </c>
      <c r="G22" s="2">
        <v>1.48957911392405</v>
      </c>
      <c r="H22" s="46">
        <v>145605.233651449</v>
      </c>
      <c r="I22" s="49">
        <v>104923.917655077</v>
      </c>
      <c r="K22" s="4">
        <v>38961</v>
      </c>
      <c r="L22" s="49">
        <v>237</v>
      </c>
      <c r="M22" s="49">
        <v>21960.0410960805</v>
      </c>
      <c r="N22" s="49">
        <v>168.122</v>
      </c>
      <c r="O22" s="2">
        <v>0.70937552742616</v>
      </c>
      <c r="P22" s="51">
        <v>166392.709506261</v>
      </c>
      <c r="Q22" s="49">
        <v>130619.675569411</v>
      </c>
      <c r="S22" s="4">
        <v>38961</v>
      </c>
      <c r="T22" s="49">
        <v>281</v>
      </c>
      <c r="U22" s="49">
        <v>62028.740889954</v>
      </c>
      <c r="V22" s="49">
        <v>531.631</v>
      </c>
      <c r="W22" s="2">
        <v>1.89192526690391</v>
      </c>
      <c r="X22" s="51">
        <v>145577.044004647</v>
      </c>
      <c r="Y22" s="49">
        <v>116676.305350805</v>
      </c>
      <c r="AA22" s="4">
        <v>38961</v>
      </c>
      <c r="AB22" s="49">
        <v>40</v>
      </c>
      <c r="AC22" s="49">
        <v>10364.003138205</v>
      </c>
      <c r="AD22" s="49">
        <v>205.002</v>
      </c>
      <c r="AE22" s="2">
        <v>5.12505</v>
      </c>
      <c r="AF22" s="51">
        <v>53409.9544302341</v>
      </c>
      <c r="AG22" s="49">
        <v>50555.6196437352</v>
      </c>
      <c r="AI22" s="4">
        <v>38961</v>
      </c>
      <c r="AJ22" s="49">
        <v>74</v>
      </c>
      <c r="AK22" s="49">
        <v>4424.0598910968</v>
      </c>
      <c r="AL22" s="49">
        <v>36.659</v>
      </c>
      <c r="AM22" s="2">
        <v>0.495391891891892</v>
      </c>
      <c r="AN22" s="51">
        <v>128971.45908401</v>
      </c>
      <c r="AO22" s="49">
        <v>120681.412234289</v>
      </c>
      <c r="AQ22" s="4">
        <v>38961</v>
      </c>
      <c r="AR22" s="49">
        <v>23</v>
      </c>
      <c r="AS22" s="49">
        <v>3868.7297688</v>
      </c>
      <c r="AT22" s="49">
        <v>8.382</v>
      </c>
      <c r="AU22" s="2">
        <v>0.364434782608696</v>
      </c>
      <c r="AV22" s="51">
        <v>426816.623568271</v>
      </c>
      <c r="AW22" s="49">
        <v>461552.107945598</v>
      </c>
      <c r="AY22" s="4">
        <v>38961</v>
      </c>
      <c r="AZ22" s="49">
        <v>85</v>
      </c>
      <c r="BA22" s="49">
        <v>14513.869265476</v>
      </c>
      <c r="BB22" s="49">
        <v>71.696</v>
      </c>
      <c r="BC22" s="2">
        <v>0.843482352941176</v>
      </c>
      <c r="BD22" s="51">
        <v>209038.664939461</v>
      </c>
      <c r="BE22" s="49">
        <v>202436.248402645</v>
      </c>
      <c r="BG22" s="4">
        <v>38961</v>
      </c>
      <c r="BH22" s="49">
        <v>214</v>
      </c>
      <c r="BI22" s="49">
        <v>18091.3113272805</v>
      </c>
      <c r="BJ22" s="49">
        <v>159.74</v>
      </c>
      <c r="BK22" s="2">
        <v>0.746448598130841</v>
      </c>
      <c r="BL22" s="51">
        <v>138403.223415484</v>
      </c>
      <c r="BM22" s="49">
        <v>113254.734739455</v>
      </c>
      <c r="BO22" s="4">
        <v>38961</v>
      </c>
      <c r="BP22" s="49">
        <v>196</v>
      </c>
      <c r="BQ22" s="49">
        <v>47514.871624478</v>
      </c>
      <c r="BR22" s="49">
        <v>459.935</v>
      </c>
      <c r="BS22" s="2">
        <v>2.34660714285714</v>
      </c>
      <c r="BT22" s="51">
        <v>118055.422680876</v>
      </c>
      <c r="BU22" s="49">
        <v>103307.797024532</v>
      </c>
      <c r="BV22" s="151">
        <v>26.74136363636364</v>
      </c>
    </row>
    <row r="23" spans="1:74" ht="12.75">
      <c r="A23">
        <v>22</v>
      </c>
      <c r="B23" s="4">
        <v>38991</v>
      </c>
      <c r="C23" s="4">
        <v>39021</v>
      </c>
      <c r="D23" s="49">
        <v>718</v>
      </c>
      <c r="E23" s="49">
        <v>122276.063262318</v>
      </c>
      <c r="F23" s="49">
        <v>1196.881</v>
      </c>
      <c r="G23" s="2">
        <v>1.6669651810585</v>
      </c>
      <c r="H23" s="46">
        <v>149563.585321002</v>
      </c>
      <c r="I23" s="49">
        <v>102162.256115953</v>
      </c>
      <c r="K23" s="4">
        <v>38991</v>
      </c>
      <c r="L23" s="49">
        <v>279</v>
      </c>
      <c r="M23" s="49">
        <v>26463.4229725834</v>
      </c>
      <c r="N23" s="49">
        <v>211.948</v>
      </c>
      <c r="O23" s="2">
        <v>0.759670250896057</v>
      </c>
      <c r="P23" s="51">
        <v>168053.684354231</v>
      </c>
      <c r="Q23" s="49">
        <v>124858.092421648</v>
      </c>
      <c r="S23" s="4">
        <v>38991</v>
      </c>
      <c r="T23" s="49">
        <v>307</v>
      </c>
      <c r="U23" s="49">
        <v>82068.144752726</v>
      </c>
      <c r="V23" s="49">
        <v>751.673</v>
      </c>
      <c r="W23" s="2">
        <v>2.44844625407166</v>
      </c>
      <c r="X23" s="51">
        <v>149111.841895576</v>
      </c>
      <c r="Y23" s="49">
        <v>109180.647372895</v>
      </c>
      <c r="AA23" s="4">
        <v>38991</v>
      </c>
      <c r="AB23" s="49">
        <v>41</v>
      </c>
      <c r="AC23" s="49">
        <v>7971.477525429</v>
      </c>
      <c r="AD23" s="49">
        <v>184.556</v>
      </c>
      <c r="AE23" s="2">
        <v>4.50136585365854</v>
      </c>
      <c r="AF23" s="51">
        <v>48711.2815599556</v>
      </c>
      <c r="AG23" s="49">
        <v>43192.73025764</v>
      </c>
      <c r="AI23" s="4">
        <v>38991</v>
      </c>
      <c r="AJ23" s="49">
        <v>91</v>
      </c>
      <c r="AK23" s="49">
        <v>5773.0180115797</v>
      </c>
      <c r="AL23" s="49">
        <v>48.704</v>
      </c>
      <c r="AM23" s="2">
        <v>0.535208791208791</v>
      </c>
      <c r="AN23" s="51">
        <v>139837.124392845</v>
      </c>
      <c r="AO23" s="49">
        <v>118532.728555759</v>
      </c>
      <c r="AQ23" s="4">
        <v>38991</v>
      </c>
      <c r="AR23" s="49">
        <v>23</v>
      </c>
      <c r="AS23" s="49">
        <v>2973.8456505584</v>
      </c>
      <c r="AT23" s="49">
        <v>6.261</v>
      </c>
      <c r="AU23" s="2">
        <v>0.272217391304348</v>
      </c>
      <c r="AV23" s="51">
        <v>435951.722143898</v>
      </c>
      <c r="AW23" s="49">
        <v>474979.340450152</v>
      </c>
      <c r="AY23" s="4">
        <v>38991</v>
      </c>
      <c r="AZ23" s="49">
        <v>93</v>
      </c>
      <c r="BA23" s="49">
        <v>18614.457958065</v>
      </c>
      <c r="BB23" s="49">
        <v>92.248</v>
      </c>
      <c r="BC23" s="2">
        <v>0.991913978494624</v>
      </c>
      <c r="BD23" s="51">
        <v>223653.411781166</v>
      </c>
      <c r="BE23" s="49">
        <v>201787.116881287</v>
      </c>
      <c r="BG23" s="4">
        <v>38991</v>
      </c>
      <c r="BH23" s="49">
        <v>256</v>
      </c>
      <c r="BI23" s="49">
        <v>23489.577322025</v>
      </c>
      <c r="BJ23" s="49">
        <v>205.687</v>
      </c>
      <c r="BK23" s="2">
        <v>0.80346484375</v>
      </c>
      <c r="BL23" s="51">
        <v>143984.720021566</v>
      </c>
      <c r="BM23" s="49">
        <v>114200.592755133</v>
      </c>
      <c r="BO23" s="4">
        <v>38991</v>
      </c>
      <c r="BP23" s="49">
        <v>214</v>
      </c>
      <c r="BQ23" s="49">
        <v>63453.686794661</v>
      </c>
      <c r="BR23" s="49">
        <v>659.425</v>
      </c>
      <c r="BS23" s="2">
        <v>3.08142523364486</v>
      </c>
      <c r="BT23" s="51">
        <v>116717.608253707</v>
      </c>
      <c r="BU23" s="49">
        <v>96225.7827571915</v>
      </c>
      <c r="BV23" s="151">
        <v>26.863333333333333</v>
      </c>
    </row>
    <row r="24" spans="1:74" ht="12.75">
      <c r="A24">
        <v>23</v>
      </c>
      <c r="B24" s="4">
        <v>39022</v>
      </c>
      <c r="C24" s="4">
        <v>39051</v>
      </c>
      <c r="D24" s="49">
        <v>824</v>
      </c>
      <c r="E24" s="49">
        <v>143000.260058256</v>
      </c>
      <c r="F24" s="49">
        <v>1338.659</v>
      </c>
      <c r="G24" s="2">
        <v>1.62458616504854</v>
      </c>
      <c r="H24" s="46">
        <v>154412.380936949</v>
      </c>
      <c r="I24" s="49">
        <v>106823.515218032</v>
      </c>
      <c r="K24" s="4">
        <v>39022</v>
      </c>
      <c r="L24" s="49">
        <v>331</v>
      </c>
      <c r="M24" s="49">
        <v>36805.4000834261</v>
      </c>
      <c r="N24" s="49">
        <v>269.234</v>
      </c>
      <c r="O24" s="2">
        <v>0.813395770392749</v>
      </c>
      <c r="P24" s="51">
        <v>180744.734974562</v>
      </c>
      <c r="Q24" s="49">
        <v>136704.131288864</v>
      </c>
      <c r="S24" s="4">
        <v>39022</v>
      </c>
      <c r="T24" s="49">
        <v>356</v>
      </c>
      <c r="U24" s="49">
        <v>92043.2733587536</v>
      </c>
      <c r="V24" s="49">
        <v>837.139</v>
      </c>
      <c r="W24" s="2">
        <v>2.35151404494382</v>
      </c>
      <c r="X24" s="51">
        <v>147511.968978324</v>
      </c>
      <c r="Y24" s="49">
        <v>109949.80924166</v>
      </c>
      <c r="AA24" s="4">
        <v>39022</v>
      </c>
      <c r="AB24" s="49">
        <v>39</v>
      </c>
      <c r="AC24" s="49">
        <v>8328.170732385</v>
      </c>
      <c r="AD24" s="49">
        <v>181.002</v>
      </c>
      <c r="AE24" s="2">
        <v>4.64107692307692</v>
      </c>
      <c r="AF24" s="51">
        <v>49136.6872345139</v>
      </c>
      <c r="AG24" s="49">
        <v>46011.4845824079</v>
      </c>
      <c r="AI24" s="4">
        <v>39022</v>
      </c>
      <c r="AJ24" s="49">
        <v>98</v>
      </c>
      <c r="AK24" s="49">
        <v>5823.415883691</v>
      </c>
      <c r="AL24" s="49">
        <v>51.284</v>
      </c>
      <c r="AM24" s="2">
        <v>0.52330612244898</v>
      </c>
      <c r="AN24" s="51">
        <v>132435.74343915</v>
      </c>
      <c r="AO24" s="49">
        <v>113552.294744774</v>
      </c>
      <c r="AQ24" s="4">
        <v>39022</v>
      </c>
      <c r="AR24" s="49">
        <v>30</v>
      </c>
      <c r="AS24" s="49">
        <v>5704.4086659</v>
      </c>
      <c r="AT24" s="49">
        <v>12.045</v>
      </c>
      <c r="AU24" s="2">
        <v>0.4015</v>
      </c>
      <c r="AV24" s="51">
        <v>509676.114026026</v>
      </c>
      <c r="AW24" s="49">
        <v>473591.420996264</v>
      </c>
      <c r="AY24" s="4">
        <v>39022</v>
      </c>
      <c r="AZ24" s="49">
        <v>110</v>
      </c>
      <c r="BA24" s="49">
        <v>27063.871278324</v>
      </c>
      <c r="BB24" s="49">
        <v>145.78</v>
      </c>
      <c r="BC24" s="2">
        <v>1.32527272727273</v>
      </c>
      <c r="BD24" s="51">
        <v>216076.563316707</v>
      </c>
      <c r="BE24" s="49">
        <v>185648.726014021</v>
      </c>
      <c r="BG24" s="4">
        <v>39022</v>
      </c>
      <c r="BH24" s="49">
        <v>301</v>
      </c>
      <c r="BI24" s="49">
        <v>31100.9914175261</v>
      </c>
      <c r="BJ24" s="49">
        <v>257.189</v>
      </c>
      <c r="BK24" s="2">
        <v>0.854448504983389</v>
      </c>
      <c r="BL24" s="51">
        <v>147960.876597339</v>
      </c>
      <c r="BM24" s="49">
        <v>120926.600350427</v>
      </c>
      <c r="BO24" s="4">
        <v>39022</v>
      </c>
      <c r="BP24" s="49">
        <v>246</v>
      </c>
      <c r="BQ24" s="49">
        <v>64979.4020804296</v>
      </c>
      <c r="BR24" s="49">
        <v>691.359</v>
      </c>
      <c r="BS24" s="2">
        <v>2.81040243902439</v>
      </c>
      <c r="BT24" s="51">
        <v>116853.004030267</v>
      </c>
      <c r="BU24" s="49">
        <v>93987.9311333614</v>
      </c>
      <c r="BV24" s="151">
        <v>26.61238095238095</v>
      </c>
    </row>
    <row r="25" spans="1:74" ht="12.75">
      <c r="A25">
        <v>24</v>
      </c>
      <c r="B25" s="4">
        <v>39052</v>
      </c>
      <c r="C25" s="4">
        <v>39082</v>
      </c>
      <c r="D25" s="49">
        <v>875</v>
      </c>
      <c r="E25" s="49">
        <v>142028.485558495</v>
      </c>
      <c r="F25" s="49">
        <v>1272.597</v>
      </c>
      <c r="G25" s="2">
        <v>1.45439657142857</v>
      </c>
      <c r="H25" s="46">
        <v>157985.714723322</v>
      </c>
      <c r="I25" s="49">
        <v>111605.233674522</v>
      </c>
      <c r="K25" s="4">
        <v>39052</v>
      </c>
      <c r="L25" s="49">
        <v>340</v>
      </c>
      <c r="M25" s="49">
        <v>38409.7359455603</v>
      </c>
      <c r="N25" s="49">
        <v>267.466</v>
      </c>
      <c r="O25" s="2">
        <v>0.786664705882353</v>
      </c>
      <c r="P25" s="51">
        <v>181670.48296296</v>
      </c>
      <c r="Q25" s="49">
        <v>143606.050659001</v>
      </c>
      <c r="S25" s="4">
        <v>39052</v>
      </c>
      <c r="T25" s="49">
        <v>386</v>
      </c>
      <c r="U25" s="49">
        <v>88471.8020018168</v>
      </c>
      <c r="V25" s="49">
        <v>771.284</v>
      </c>
      <c r="W25" s="2">
        <v>1.99814507772021</v>
      </c>
      <c r="X25" s="51">
        <v>157858.028308467</v>
      </c>
      <c r="Y25" s="49">
        <v>114707.166234249</v>
      </c>
      <c r="AA25" s="4">
        <v>39052</v>
      </c>
      <c r="AB25" s="49">
        <v>47</v>
      </c>
      <c r="AC25" s="49">
        <v>8015.53031377</v>
      </c>
      <c r="AD25" s="49">
        <v>165.192</v>
      </c>
      <c r="AE25" s="2">
        <v>3.51472340425532</v>
      </c>
      <c r="AF25" s="51">
        <v>54065.1913229496</v>
      </c>
      <c r="AG25" s="49">
        <v>48522.5090426292</v>
      </c>
      <c r="AI25" s="4">
        <v>39052</v>
      </c>
      <c r="AJ25" s="49">
        <v>102</v>
      </c>
      <c r="AK25" s="49">
        <v>7131.417297348</v>
      </c>
      <c r="AL25" s="49">
        <v>68.655</v>
      </c>
      <c r="AM25" s="2">
        <v>0.673088235294118</v>
      </c>
      <c r="AN25" s="51">
        <v>127404.639767194</v>
      </c>
      <c r="AO25" s="49">
        <v>103873.240074984</v>
      </c>
      <c r="AQ25" s="4">
        <v>39052</v>
      </c>
      <c r="AR25" s="49">
        <v>34</v>
      </c>
      <c r="AS25" s="49">
        <v>7250.5837078</v>
      </c>
      <c r="AT25" s="49">
        <v>14.127</v>
      </c>
      <c r="AU25" s="2">
        <v>0.4155</v>
      </c>
      <c r="AV25" s="51">
        <v>537753.139273965</v>
      </c>
      <c r="AW25" s="49">
        <v>513242.989155518</v>
      </c>
      <c r="AY25" s="4">
        <v>39052</v>
      </c>
      <c r="AZ25" s="49">
        <v>117</v>
      </c>
      <c r="BA25" s="49">
        <v>23846.0573413656</v>
      </c>
      <c r="BB25" s="49">
        <v>118.027</v>
      </c>
      <c r="BC25" s="2">
        <v>1.00877777777778</v>
      </c>
      <c r="BD25" s="51">
        <v>244330.342446296</v>
      </c>
      <c r="BE25" s="49">
        <v>202039.002443217</v>
      </c>
      <c r="BG25" s="4">
        <v>39052</v>
      </c>
      <c r="BH25" s="49">
        <v>306</v>
      </c>
      <c r="BI25" s="49">
        <v>31159.1522377603</v>
      </c>
      <c r="BJ25" s="49">
        <v>253.339</v>
      </c>
      <c r="BK25" s="2">
        <v>0.82790522875817</v>
      </c>
      <c r="BL25" s="51">
        <v>142105.743372848</v>
      </c>
      <c r="BM25" s="49">
        <v>122993.902390711</v>
      </c>
      <c r="BO25" s="4">
        <v>39052</v>
      </c>
      <c r="BP25" s="49">
        <v>269</v>
      </c>
      <c r="BQ25" s="49">
        <v>64625.7446604512</v>
      </c>
      <c r="BR25" s="49">
        <v>653.257</v>
      </c>
      <c r="BS25" s="2">
        <v>2.42846468401487</v>
      </c>
      <c r="BT25" s="51">
        <v>120247.393534764</v>
      </c>
      <c r="BU25" s="49">
        <v>98928.5145975492</v>
      </c>
      <c r="BV25" s="151">
        <v>26.28318181818182</v>
      </c>
    </row>
    <row r="26" spans="1:74" ht="12.75">
      <c r="A26">
        <v>25</v>
      </c>
      <c r="B26" s="4">
        <v>39083</v>
      </c>
      <c r="C26" s="4">
        <v>39113</v>
      </c>
      <c r="D26" s="49">
        <v>778</v>
      </c>
      <c r="E26" s="49">
        <v>139896.845545045</v>
      </c>
      <c r="F26" s="49">
        <v>1258.045</v>
      </c>
      <c r="G26" s="2">
        <v>1.61702442159383</v>
      </c>
      <c r="H26" s="46">
        <v>160746.331704468</v>
      </c>
      <c r="I26" s="49">
        <v>111201.781768574</v>
      </c>
      <c r="K26" s="4">
        <v>39083</v>
      </c>
      <c r="L26" s="49">
        <v>318</v>
      </c>
      <c r="M26" s="49">
        <v>44345.967157052</v>
      </c>
      <c r="N26" s="49">
        <v>353.846</v>
      </c>
      <c r="O26" s="2">
        <v>1.11272327044025</v>
      </c>
      <c r="P26" s="51">
        <v>181296.321555078</v>
      </c>
      <c r="Q26" s="49">
        <v>125325.613846283</v>
      </c>
      <c r="S26" s="4">
        <v>39083</v>
      </c>
      <c r="T26" s="49">
        <v>323</v>
      </c>
      <c r="U26" s="49">
        <v>83751.7868680659</v>
      </c>
      <c r="V26" s="49">
        <v>733.371</v>
      </c>
      <c r="W26" s="2">
        <v>2.27049845201238</v>
      </c>
      <c r="X26" s="51">
        <v>160180.075453662</v>
      </c>
      <c r="Y26" s="49">
        <v>114201.116308207</v>
      </c>
      <c r="AA26" s="4">
        <v>39083</v>
      </c>
      <c r="AB26" s="49">
        <v>33</v>
      </c>
      <c r="AC26" s="49">
        <v>6774.11814537</v>
      </c>
      <c r="AD26" s="49">
        <v>132.718</v>
      </c>
      <c r="AE26" s="2">
        <v>4.02175757575758</v>
      </c>
      <c r="AF26" s="51">
        <v>54449.920571862</v>
      </c>
      <c r="AG26" s="49">
        <v>51041.442346705</v>
      </c>
      <c r="AI26" s="4">
        <v>39083</v>
      </c>
      <c r="AJ26" s="49">
        <v>104</v>
      </c>
      <c r="AK26" s="49">
        <v>5024.9733745575</v>
      </c>
      <c r="AL26" s="49">
        <v>38.11</v>
      </c>
      <c r="AM26" s="2">
        <v>0.366442307692308</v>
      </c>
      <c r="AN26" s="51">
        <v>133398.115972665</v>
      </c>
      <c r="AO26" s="49">
        <v>131854.457479861</v>
      </c>
      <c r="AQ26" s="4">
        <v>39083</v>
      </c>
      <c r="AR26" s="49">
        <v>32</v>
      </c>
      <c r="AS26" s="49">
        <v>5602.64940922</v>
      </c>
      <c r="AT26" s="49">
        <v>11.91</v>
      </c>
      <c r="AU26" s="2">
        <v>0.3721875</v>
      </c>
      <c r="AV26" s="51">
        <v>493415.887693966</v>
      </c>
      <c r="AW26" s="49">
        <v>470415.567524769</v>
      </c>
      <c r="AY26" s="4">
        <v>39083</v>
      </c>
      <c r="AZ26" s="49">
        <v>94</v>
      </c>
      <c r="BA26" s="49">
        <v>19978.6176455633</v>
      </c>
      <c r="BB26" s="49">
        <v>95.337</v>
      </c>
      <c r="BC26" s="2">
        <v>1.01422340425532</v>
      </c>
      <c r="BD26" s="51">
        <v>242653.441656986</v>
      </c>
      <c r="BE26" s="49">
        <v>209557.859441385</v>
      </c>
      <c r="BG26" s="4">
        <v>39083</v>
      </c>
      <c r="BH26" s="49">
        <v>286</v>
      </c>
      <c r="BI26" s="49">
        <v>38743.317747832</v>
      </c>
      <c r="BJ26" s="49">
        <v>341.936</v>
      </c>
      <c r="BK26" s="2">
        <v>1.19558041958042</v>
      </c>
      <c r="BL26" s="51">
        <v>146373.852616461</v>
      </c>
      <c r="BM26" s="49">
        <v>113305.758234968</v>
      </c>
      <c r="BO26" s="4">
        <v>39083</v>
      </c>
      <c r="BP26" s="49">
        <v>229</v>
      </c>
      <c r="BQ26" s="49">
        <v>63773.1692225026</v>
      </c>
      <c r="BR26" s="49">
        <v>638.034</v>
      </c>
      <c r="BS26" s="2">
        <v>2.78617467248908</v>
      </c>
      <c r="BT26" s="51">
        <v>126326.379282865</v>
      </c>
      <c r="BU26" s="49">
        <v>99952.6188612246</v>
      </c>
      <c r="BV26" s="152">
        <v>26.52375</v>
      </c>
    </row>
    <row r="27" spans="1:74" ht="12.75">
      <c r="A27">
        <v>26</v>
      </c>
      <c r="B27" s="4">
        <v>39114</v>
      </c>
      <c r="C27" s="4">
        <v>39141</v>
      </c>
      <c r="D27" s="49">
        <v>958</v>
      </c>
      <c r="E27" s="49">
        <v>192486.483745615</v>
      </c>
      <c r="F27" s="49">
        <v>1678.645</v>
      </c>
      <c r="G27" s="2">
        <v>1.75223903966597</v>
      </c>
      <c r="H27" s="46">
        <v>163031.327374113</v>
      </c>
      <c r="I27" s="49">
        <v>114667.772963084</v>
      </c>
      <c r="K27" s="4">
        <v>39114</v>
      </c>
      <c r="L27" s="49">
        <v>367</v>
      </c>
      <c r="M27" s="49">
        <v>49815.9461612735</v>
      </c>
      <c r="N27" s="49">
        <v>386.994</v>
      </c>
      <c r="O27" s="2">
        <v>1.0544795640327</v>
      </c>
      <c r="P27" s="51">
        <v>185172.620238557</v>
      </c>
      <c r="Q27" s="49">
        <v>128725.370835914</v>
      </c>
      <c r="S27" s="4">
        <v>39114</v>
      </c>
      <c r="T27" s="49">
        <v>408</v>
      </c>
      <c r="U27" s="49">
        <v>122199.515681039</v>
      </c>
      <c r="V27" s="49">
        <v>1030.975</v>
      </c>
      <c r="W27" s="2">
        <v>2.52689950980392</v>
      </c>
      <c r="X27" s="51">
        <v>163632.818804932</v>
      </c>
      <c r="Y27" s="49">
        <v>118528.107549687</v>
      </c>
      <c r="AA27" s="4">
        <v>39114</v>
      </c>
      <c r="AB27" s="49">
        <v>43</v>
      </c>
      <c r="AC27" s="49">
        <v>7113.13361235</v>
      </c>
      <c r="AD27" s="49">
        <v>140.861</v>
      </c>
      <c r="AE27" s="2">
        <v>3.27583720930233</v>
      </c>
      <c r="AF27" s="51">
        <v>56723.1572526249</v>
      </c>
      <c r="AG27" s="49">
        <v>50497.5373762078</v>
      </c>
      <c r="AI27" s="4">
        <v>39114</v>
      </c>
      <c r="AJ27" s="49">
        <v>140</v>
      </c>
      <c r="AK27" s="49">
        <v>13357.8882909532</v>
      </c>
      <c r="AL27" s="49">
        <v>119.815</v>
      </c>
      <c r="AM27" s="2">
        <v>0.855821428571429</v>
      </c>
      <c r="AN27" s="51">
        <v>135888.386875534</v>
      </c>
      <c r="AO27" s="49">
        <v>111487.612493871</v>
      </c>
      <c r="AQ27" s="4">
        <v>39114</v>
      </c>
      <c r="AR27" s="49">
        <v>38</v>
      </c>
      <c r="AS27" s="49">
        <v>7292.77165008</v>
      </c>
      <c r="AT27" s="49">
        <v>16.636</v>
      </c>
      <c r="AU27" s="2">
        <v>0.437789473684211</v>
      </c>
      <c r="AV27" s="51">
        <v>499468.359787291</v>
      </c>
      <c r="AW27" s="49">
        <v>438372.905150276</v>
      </c>
      <c r="AY27" s="4">
        <v>39114</v>
      </c>
      <c r="AZ27" s="49">
        <v>109</v>
      </c>
      <c r="BA27" s="49">
        <v>30107.35374099</v>
      </c>
      <c r="BB27" s="49">
        <v>123.917</v>
      </c>
      <c r="BC27" s="2">
        <v>1.13685321100917</v>
      </c>
      <c r="BD27" s="51">
        <v>255832.325907266</v>
      </c>
      <c r="BE27" s="49">
        <v>242963.868887965</v>
      </c>
      <c r="BG27" s="4">
        <v>39114</v>
      </c>
      <c r="BH27" s="49">
        <v>329</v>
      </c>
      <c r="BI27" s="49">
        <v>42523.1745111935</v>
      </c>
      <c r="BJ27" s="49">
        <v>370.358</v>
      </c>
      <c r="BK27" s="2">
        <v>1.12570820668693</v>
      </c>
      <c r="BL27" s="51">
        <v>148870.984667578</v>
      </c>
      <c r="BM27" s="49">
        <v>114816.406048185</v>
      </c>
      <c r="BO27" s="4">
        <v>39114</v>
      </c>
      <c r="BP27" s="49">
        <v>299</v>
      </c>
      <c r="BQ27" s="49">
        <v>92092.1619400488</v>
      </c>
      <c r="BR27" s="49">
        <v>907.058</v>
      </c>
      <c r="BS27" s="2">
        <v>3.03363879598662</v>
      </c>
      <c r="BT27" s="51">
        <v>130021.627252576</v>
      </c>
      <c r="BU27" s="49">
        <v>101528.415977863</v>
      </c>
      <c r="BV27" s="151">
        <v>26.337894736842106</v>
      </c>
    </row>
    <row r="28" spans="1:74" ht="12.75">
      <c r="A28">
        <v>27</v>
      </c>
      <c r="B28" s="4">
        <v>39142</v>
      </c>
      <c r="C28" s="4">
        <v>39172</v>
      </c>
      <c r="D28" s="49">
        <v>987</v>
      </c>
      <c r="E28" s="49">
        <v>184048.681701566</v>
      </c>
      <c r="F28" s="49">
        <v>1445.557</v>
      </c>
      <c r="G28" s="2">
        <v>1.46459675785208</v>
      </c>
      <c r="H28" s="46">
        <v>167202.272675968</v>
      </c>
      <c r="I28" s="49">
        <v>127320.252125351</v>
      </c>
      <c r="K28" s="4">
        <v>39142</v>
      </c>
      <c r="L28" s="49">
        <v>368</v>
      </c>
      <c r="M28" s="49">
        <v>37547.8682900249</v>
      </c>
      <c r="N28" s="49">
        <v>265.495</v>
      </c>
      <c r="O28" s="2">
        <v>0.721453804347826</v>
      </c>
      <c r="P28" s="51">
        <v>187081.259987746</v>
      </c>
      <c r="Q28" s="49">
        <v>141425.896118665</v>
      </c>
      <c r="S28" s="4">
        <v>39142</v>
      </c>
      <c r="T28" s="49">
        <v>411</v>
      </c>
      <c r="U28" s="49">
        <v>120979.499449154</v>
      </c>
      <c r="V28" s="49">
        <v>885.317000000001</v>
      </c>
      <c r="W28" s="2">
        <v>2.15405596107056</v>
      </c>
      <c r="X28" s="51">
        <v>169917.884539307</v>
      </c>
      <c r="Y28" s="49">
        <v>136651.052051586</v>
      </c>
      <c r="AA28" s="4">
        <v>39142</v>
      </c>
      <c r="AB28" s="49">
        <v>47</v>
      </c>
      <c r="AC28" s="49">
        <v>8421.25574116</v>
      </c>
      <c r="AD28" s="49">
        <v>158.035</v>
      </c>
      <c r="AE28" s="2">
        <v>3.36244680851064</v>
      </c>
      <c r="AF28" s="51">
        <v>58983.1977230658</v>
      </c>
      <c r="AG28" s="49">
        <v>53287.2828244376</v>
      </c>
      <c r="AI28" s="4">
        <v>39142</v>
      </c>
      <c r="AJ28" s="49">
        <v>161</v>
      </c>
      <c r="AK28" s="49">
        <v>17100.0582212276</v>
      </c>
      <c r="AL28" s="49">
        <v>136.71</v>
      </c>
      <c r="AM28" s="2">
        <v>0.849130434782609</v>
      </c>
      <c r="AN28" s="51">
        <v>146424.090789137</v>
      </c>
      <c r="AO28" s="49">
        <v>125082.716854858</v>
      </c>
      <c r="AQ28" s="4">
        <v>39142</v>
      </c>
      <c r="AR28" s="49">
        <v>39</v>
      </c>
      <c r="AS28" s="49">
        <v>6606.96798548</v>
      </c>
      <c r="AT28" s="49">
        <v>15.401</v>
      </c>
      <c r="AU28" s="2">
        <v>0.394897435897436</v>
      </c>
      <c r="AV28" s="51">
        <v>486405.183934893</v>
      </c>
      <c r="AW28" s="49">
        <v>428996.038275437</v>
      </c>
      <c r="AY28" s="4">
        <v>39142</v>
      </c>
      <c r="AZ28" s="49">
        <v>120</v>
      </c>
      <c r="BA28" s="49">
        <v>38434.7564715544</v>
      </c>
      <c r="BB28" s="49">
        <v>153.862</v>
      </c>
      <c r="BC28" s="2">
        <v>1.28218333333333</v>
      </c>
      <c r="BD28" s="51">
        <v>262322.240531779</v>
      </c>
      <c r="BE28" s="49">
        <v>249800.187645776</v>
      </c>
      <c r="BG28" s="4">
        <v>39142</v>
      </c>
      <c r="BH28" s="49">
        <v>329</v>
      </c>
      <c r="BI28" s="49">
        <v>30940.9003045449</v>
      </c>
      <c r="BJ28" s="49">
        <v>250.094</v>
      </c>
      <c r="BK28" s="2">
        <v>0.760164133738602</v>
      </c>
      <c r="BL28" s="51">
        <v>151599.092711336</v>
      </c>
      <c r="BM28" s="49">
        <v>123717.083594748</v>
      </c>
      <c r="BO28" s="4">
        <v>39142</v>
      </c>
      <c r="BP28" s="49">
        <v>291</v>
      </c>
      <c r="BQ28" s="49">
        <v>82544.7429775993</v>
      </c>
      <c r="BR28" s="49">
        <v>731.455000000001</v>
      </c>
      <c r="BS28" s="2">
        <v>2.5135910652921</v>
      </c>
      <c r="BT28" s="51">
        <v>131812.995470246</v>
      </c>
      <c r="BU28" s="49">
        <v>112850.063199512</v>
      </c>
      <c r="BV28" s="151">
        <v>26.15</v>
      </c>
    </row>
    <row r="29" spans="1:74" ht="12.75">
      <c r="A29">
        <v>28</v>
      </c>
      <c r="B29" s="4">
        <v>39173</v>
      </c>
      <c r="C29" s="4">
        <v>39202</v>
      </c>
      <c r="D29" s="49">
        <v>932</v>
      </c>
      <c r="E29" s="49">
        <v>188521.040062857</v>
      </c>
      <c r="F29" s="49">
        <v>1547.12</v>
      </c>
      <c r="G29" s="2">
        <v>1.66</v>
      </c>
      <c r="H29" s="46">
        <v>173800.057497525</v>
      </c>
      <c r="I29" s="49">
        <v>121852.887987265</v>
      </c>
      <c r="K29" s="4">
        <v>39173</v>
      </c>
      <c r="L29" s="49">
        <v>374</v>
      </c>
      <c r="M29" s="49">
        <v>49037.1827182923</v>
      </c>
      <c r="N29" s="49">
        <v>375.289</v>
      </c>
      <c r="O29" s="2">
        <v>1.00344652406417</v>
      </c>
      <c r="P29" s="51">
        <v>199017.565664763</v>
      </c>
      <c r="Q29" s="49">
        <v>130665.121328609</v>
      </c>
      <c r="S29" s="4">
        <v>39173</v>
      </c>
      <c r="T29" s="49">
        <v>366</v>
      </c>
      <c r="U29" s="49">
        <v>121421.822423603</v>
      </c>
      <c r="V29" s="49">
        <v>937.76</v>
      </c>
      <c r="W29" s="2">
        <v>2.56218579234973</v>
      </c>
      <c r="X29" s="51">
        <v>174375.237622659</v>
      </c>
      <c r="Y29" s="49">
        <v>129480.701270691</v>
      </c>
      <c r="AA29" s="4">
        <v>39173</v>
      </c>
      <c r="AB29" s="49">
        <v>52</v>
      </c>
      <c r="AC29" s="49">
        <v>9864.449693208</v>
      </c>
      <c r="AD29" s="49">
        <v>168.416</v>
      </c>
      <c r="AE29" s="2">
        <v>3.23876923076923</v>
      </c>
      <c r="AF29" s="51">
        <v>61766.5879251603</v>
      </c>
      <c r="AG29" s="49">
        <v>58571.9272112388</v>
      </c>
      <c r="AI29" s="4">
        <v>39173</v>
      </c>
      <c r="AJ29" s="49">
        <v>140</v>
      </c>
      <c r="AK29" s="49">
        <v>8197.5852277528</v>
      </c>
      <c r="AL29" s="49">
        <v>65.655</v>
      </c>
      <c r="AM29" s="2">
        <v>0.468964285714286</v>
      </c>
      <c r="AN29" s="51">
        <v>146542.032050505</v>
      </c>
      <c r="AO29" s="49">
        <v>124858.506248615</v>
      </c>
      <c r="AQ29" s="4">
        <v>39173</v>
      </c>
      <c r="AR29" s="49">
        <v>39</v>
      </c>
      <c r="AS29" s="49">
        <v>6184.6665075316</v>
      </c>
      <c r="AT29" s="49">
        <v>10.9</v>
      </c>
      <c r="AU29" s="2">
        <v>0.279487179487179</v>
      </c>
      <c r="AV29" s="51">
        <v>543631.360909662</v>
      </c>
      <c r="AW29" s="49">
        <v>567400.597021248</v>
      </c>
      <c r="AY29" s="4">
        <v>39173</v>
      </c>
      <c r="AZ29" s="49">
        <v>102</v>
      </c>
      <c r="BA29" s="49">
        <v>35264.7640937057</v>
      </c>
      <c r="BB29" s="49">
        <v>137.784</v>
      </c>
      <c r="BC29" s="2">
        <v>1.35082352941176</v>
      </c>
      <c r="BD29" s="51">
        <v>268881.347059592</v>
      </c>
      <c r="BE29" s="49">
        <v>255942.374250317</v>
      </c>
      <c r="BG29" s="4">
        <v>39173</v>
      </c>
      <c r="BH29" s="49">
        <v>335</v>
      </c>
      <c r="BI29" s="49">
        <v>42852.5162107607</v>
      </c>
      <c r="BJ29" s="49">
        <v>364.389</v>
      </c>
      <c r="BK29" s="2">
        <v>1.08772835820896</v>
      </c>
      <c r="BL29" s="51">
        <v>158898.347710879</v>
      </c>
      <c r="BM29" s="49">
        <v>117601.014879046</v>
      </c>
      <c r="BO29" s="4">
        <v>39173</v>
      </c>
      <c r="BP29" s="49">
        <v>264</v>
      </c>
      <c r="BQ29" s="49">
        <v>86157.0583298978</v>
      </c>
      <c r="BR29" s="49">
        <v>799.976</v>
      </c>
      <c r="BS29" s="2">
        <v>3.03021212121212</v>
      </c>
      <c r="BT29" s="51">
        <v>137861.513522027</v>
      </c>
      <c r="BU29" s="49">
        <v>107699.553898989</v>
      </c>
      <c r="BV29" s="151">
        <v>25.832857142857137</v>
      </c>
    </row>
    <row r="30" spans="1:74" ht="12.75">
      <c r="A30">
        <v>29</v>
      </c>
      <c r="B30" s="4">
        <v>39203</v>
      </c>
      <c r="C30" s="4">
        <v>39233</v>
      </c>
      <c r="D30" s="49">
        <v>977</v>
      </c>
      <c r="E30" s="49">
        <v>212859.192181316</v>
      </c>
      <c r="F30" s="49">
        <v>1738.472</v>
      </c>
      <c r="G30" s="2">
        <v>1.77939815762538</v>
      </c>
      <c r="H30" s="46">
        <v>182473.087099146</v>
      </c>
      <c r="I30" s="49">
        <v>122440.391436454</v>
      </c>
      <c r="K30" s="4">
        <v>39203</v>
      </c>
      <c r="L30" s="49">
        <v>369</v>
      </c>
      <c r="M30" s="49">
        <v>49963.6060507159</v>
      </c>
      <c r="N30" s="49">
        <v>350.516</v>
      </c>
      <c r="O30" s="2">
        <v>0.949907859078591</v>
      </c>
      <c r="P30" s="51">
        <v>212147.470236781</v>
      </c>
      <c r="Q30" s="49">
        <v>142543.011020084</v>
      </c>
      <c r="S30" s="4">
        <v>39203</v>
      </c>
      <c r="T30" s="49">
        <v>412</v>
      </c>
      <c r="U30" s="49">
        <v>142508.770817333</v>
      </c>
      <c r="V30" s="49">
        <v>1121.276</v>
      </c>
      <c r="W30" s="2">
        <v>2.72154368932039</v>
      </c>
      <c r="X30" s="51">
        <v>180021.488604838</v>
      </c>
      <c r="Y30" s="49">
        <v>127095.176225419</v>
      </c>
      <c r="AA30" s="4">
        <v>39203</v>
      </c>
      <c r="AB30" s="49">
        <v>52</v>
      </c>
      <c r="AC30" s="49">
        <v>9716.2523769266</v>
      </c>
      <c r="AD30" s="49">
        <v>187.657</v>
      </c>
      <c r="AE30" s="2">
        <v>3.60878846153846</v>
      </c>
      <c r="AF30" s="51">
        <v>62390.7744858763</v>
      </c>
      <c r="AG30" s="49">
        <v>51776.6583550126</v>
      </c>
      <c r="AI30" s="4">
        <v>39203</v>
      </c>
      <c r="AJ30" s="49">
        <v>144</v>
      </c>
      <c r="AK30" s="49">
        <v>10670.5629363401</v>
      </c>
      <c r="AL30" s="49">
        <v>79.023</v>
      </c>
      <c r="AM30" s="2">
        <v>0.548770833333333</v>
      </c>
      <c r="AN30" s="51">
        <v>156809.833333579</v>
      </c>
      <c r="AO30" s="49">
        <v>135031.104062616</v>
      </c>
      <c r="AQ30" s="4">
        <v>39203</v>
      </c>
      <c r="AR30" s="49">
        <v>44</v>
      </c>
      <c r="AS30" s="49">
        <v>7587.272551755</v>
      </c>
      <c r="AT30" s="49">
        <v>15.01</v>
      </c>
      <c r="AU30" s="2">
        <v>0.341136363636364</v>
      </c>
      <c r="AV30" s="51">
        <v>539749.520603971</v>
      </c>
      <c r="AW30" s="49">
        <v>505481.182661892</v>
      </c>
      <c r="AY30" s="4">
        <v>39203</v>
      </c>
      <c r="AZ30" s="49">
        <v>109</v>
      </c>
      <c r="BA30" s="49">
        <v>30102.8159253084</v>
      </c>
      <c r="BB30" s="49">
        <v>114.513</v>
      </c>
      <c r="BC30" s="2">
        <v>1.05057798165138</v>
      </c>
      <c r="BD30" s="51">
        <v>270332.606932774</v>
      </c>
      <c r="BE30" s="49">
        <v>262876.843024883</v>
      </c>
      <c r="BG30" s="4">
        <v>39203</v>
      </c>
      <c r="BH30" s="49">
        <v>325</v>
      </c>
      <c r="BI30" s="49">
        <v>42376.3334989609</v>
      </c>
      <c r="BJ30" s="49">
        <v>335.506</v>
      </c>
      <c r="BK30" s="2">
        <v>1.03232615384615</v>
      </c>
      <c r="BL30" s="51">
        <v>167795.192648607</v>
      </c>
      <c r="BM30" s="49">
        <v>126305.739685612</v>
      </c>
      <c r="BO30" s="4">
        <v>39203</v>
      </c>
      <c r="BP30" s="49">
        <v>303</v>
      </c>
      <c r="BQ30" s="49">
        <v>112405.954892025</v>
      </c>
      <c r="BR30" s="49">
        <v>1006.763</v>
      </c>
      <c r="BS30" s="2">
        <v>3.3226501650165</v>
      </c>
      <c r="BT30" s="51">
        <v>147533.330526471</v>
      </c>
      <c r="BU30" s="49">
        <v>111650.860125</v>
      </c>
      <c r="BV30" s="151">
        <v>25.817999999999994</v>
      </c>
    </row>
    <row r="31" spans="1:74" ht="12.75">
      <c r="A31">
        <v>30</v>
      </c>
      <c r="B31" s="4">
        <v>39234</v>
      </c>
      <c r="C31" s="4">
        <v>39263</v>
      </c>
      <c r="D31" s="49">
        <v>1016</v>
      </c>
      <c r="E31" s="49">
        <v>193670.160015791</v>
      </c>
      <c r="F31" s="49">
        <v>1469.916</v>
      </c>
      <c r="G31" s="2">
        <v>1.44676771653543</v>
      </c>
      <c r="H31" s="46">
        <v>180587.154626553</v>
      </c>
      <c r="I31" s="49">
        <v>131755.937084698</v>
      </c>
      <c r="K31" s="4">
        <v>39234</v>
      </c>
      <c r="L31" s="49">
        <v>386</v>
      </c>
      <c r="M31" s="49">
        <v>40924.7396421308</v>
      </c>
      <c r="N31" s="49">
        <v>241.058</v>
      </c>
      <c r="O31" s="2">
        <v>0.624502590673575</v>
      </c>
      <c r="P31" s="51">
        <v>206845.762015249</v>
      </c>
      <c r="Q31" s="49">
        <v>169771.339852363</v>
      </c>
      <c r="S31" s="4">
        <v>39234</v>
      </c>
      <c r="T31" s="49">
        <v>410</v>
      </c>
      <c r="U31" s="49">
        <v>126510.845220193</v>
      </c>
      <c r="V31" s="49">
        <v>870.782</v>
      </c>
      <c r="W31" s="2">
        <v>2.12385853658537</v>
      </c>
      <c r="X31" s="51">
        <v>182401.485997661</v>
      </c>
      <c r="Y31" s="49">
        <v>145284.175855947</v>
      </c>
      <c r="AA31" s="4">
        <v>39234</v>
      </c>
      <c r="AB31" s="49">
        <v>58</v>
      </c>
      <c r="AC31" s="49">
        <v>15039.1659679656</v>
      </c>
      <c r="AD31" s="49">
        <v>275.266</v>
      </c>
      <c r="AE31" s="2">
        <v>4.74596551724138</v>
      </c>
      <c r="AF31" s="51">
        <v>60901.7605087144</v>
      </c>
      <c r="AG31" s="49">
        <v>54635.0292733777</v>
      </c>
      <c r="AI31" s="4">
        <v>39234</v>
      </c>
      <c r="AJ31" s="49">
        <v>162</v>
      </c>
      <c r="AK31" s="49">
        <v>11195.4091855014</v>
      </c>
      <c r="AL31" s="49">
        <v>82.81</v>
      </c>
      <c r="AM31" s="2">
        <v>0.511172839506173</v>
      </c>
      <c r="AN31" s="51">
        <v>156278.849346575</v>
      </c>
      <c r="AO31" s="49">
        <v>135193.92809445</v>
      </c>
      <c r="AQ31" s="4">
        <v>39234</v>
      </c>
      <c r="AR31" s="49">
        <v>43</v>
      </c>
      <c r="AS31" s="49">
        <v>9136.0653963052</v>
      </c>
      <c r="AT31" s="49">
        <v>19.87</v>
      </c>
      <c r="AU31" s="2">
        <v>0.462093023255814</v>
      </c>
      <c r="AV31" s="51">
        <v>526071.383617261</v>
      </c>
      <c r="AW31" s="49">
        <v>459791.917277564</v>
      </c>
      <c r="AY31" s="4">
        <v>39234</v>
      </c>
      <c r="AZ31" s="49">
        <v>122</v>
      </c>
      <c r="BA31" s="49">
        <v>41343.059637206</v>
      </c>
      <c r="BB31" s="49">
        <v>157.034</v>
      </c>
      <c r="BC31" s="2">
        <v>1.28716393442623</v>
      </c>
      <c r="BD31" s="51">
        <v>268743.489905167</v>
      </c>
      <c r="BE31" s="49">
        <v>263274.575169747</v>
      </c>
      <c r="BG31" s="4">
        <v>39234</v>
      </c>
      <c r="BH31" s="49">
        <v>343</v>
      </c>
      <c r="BI31" s="49">
        <v>31788.6742458256</v>
      </c>
      <c r="BJ31" s="49">
        <v>221.188</v>
      </c>
      <c r="BK31" s="2">
        <v>0.644862973760933</v>
      </c>
      <c r="BL31" s="51">
        <v>166826.223447067</v>
      </c>
      <c r="BM31" s="49">
        <v>143717.897199783</v>
      </c>
      <c r="BO31" s="4">
        <v>39234</v>
      </c>
      <c r="BP31" s="49">
        <v>288</v>
      </c>
      <c r="BQ31" s="49">
        <v>85167.7855829869</v>
      </c>
      <c r="BR31" s="49">
        <v>713.748</v>
      </c>
      <c r="BS31" s="2">
        <v>2.47829166666667</v>
      </c>
      <c r="BT31" s="51">
        <v>145826.053786843</v>
      </c>
      <c r="BU31" s="49">
        <v>119324.727471022</v>
      </c>
      <c r="BV31" s="151">
        <v>25.881666666666664</v>
      </c>
    </row>
    <row r="32" spans="1:74" ht="12.75">
      <c r="A32">
        <v>31</v>
      </c>
      <c r="B32" s="4">
        <v>39264</v>
      </c>
      <c r="C32" s="4">
        <v>39294</v>
      </c>
      <c r="D32" s="49">
        <v>1006</v>
      </c>
      <c r="E32" s="49">
        <v>180730.614012229</v>
      </c>
      <c r="F32" s="49">
        <v>1444.488</v>
      </c>
      <c r="G32" s="2">
        <v>1.43587276341948</v>
      </c>
      <c r="H32" s="46">
        <v>178543.407194315</v>
      </c>
      <c r="I32" s="49">
        <v>125117.421544678</v>
      </c>
      <c r="K32" s="4">
        <v>39264</v>
      </c>
      <c r="L32" s="49">
        <v>354</v>
      </c>
      <c r="M32" s="49">
        <v>38660.409865816</v>
      </c>
      <c r="N32" s="49">
        <v>239.708</v>
      </c>
      <c r="O32" s="2">
        <v>0.677141242937853</v>
      </c>
      <c r="P32" s="51">
        <v>204091.433949454</v>
      </c>
      <c r="Q32" s="49">
        <v>161281.266648656</v>
      </c>
      <c r="S32" s="4">
        <v>39264</v>
      </c>
      <c r="T32" s="49">
        <v>428</v>
      </c>
      <c r="U32" s="49">
        <v>121067.176504532</v>
      </c>
      <c r="V32" s="49">
        <v>874.095</v>
      </c>
      <c r="W32" s="2">
        <v>2.04227803738318</v>
      </c>
      <c r="X32" s="51">
        <v>181132.425066306</v>
      </c>
      <c r="Y32" s="49">
        <v>138505.74194399</v>
      </c>
      <c r="AA32" s="4">
        <v>39264</v>
      </c>
      <c r="AB32" s="49">
        <v>57</v>
      </c>
      <c r="AC32" s="49">
        <v>11095.3066105833</v>
      </c>
      <c r="AD32" s="49">
        <v>249.247</v>
      </c>
      <c r="AE32" s="2">
        <v>4.37275438596491</v>
      </c>
      <c r="AF32" s="51">
        <v>60562.9145931026</v>
      </c>
      <c r="AG32" s="49">
        <v>44515.3065456487</v>
      </c>
      <c r="AI32" s="4">
        <v>39264</v>
      </c>
      <c r="AJ32" s="49">
        <v>167</v>
      </c>
      <c r="AK32" s="49">
        <v>9907.7210312978</v>
      </c>
      <c r="AL32" s="49">
        <v>81.438</v>
      </c>
      <c r="AM32" s="2">
        <v>0.487652694610778</v>
      </c>
      <c r="AN32" s="51">
        <v>158021.173408314</v>
      </c>
      <c r="AO32" s="49">
        <v>121659.680140694</v>
      </c>
      <c r="AQ32" s="4">
        <v>39264</v>
      </c>
      <c r="AR32" s="49">
        <v>34</v>
      </c>
      <c r="AS32" s="49">
        <v>7736.9146133579</v>
      </c>
      <c r="AT32" s="49">
        <v>16.668</v>
      </c>
      <c r="AU32" s="2">
        <v>0.490235294117647</v>
      </c>
      <c r="AV32" s="51">
        <v>513640.394782482</v>
      </c>
      <c r="AW32" s="49">
        <v>464177.742582068</v>
      </c>
      <c r="AY32" s="4">
        <v>39264</v>
      </c>
      <c r="AZ32" s="49">
        <v>127</v>
      </c>
      <c r="BA32" s="49">
        <v>37130.3406637233</v>
      </c>
      <c r="BB32" s="49">
        <v>136.051</v>
      </c>
      <c r="BC32" s="2">
        <v>1.07126771653543</v>
      </c>
      <c r="BD32" s="51">
        <v>281230.196154585</v>
      </c>
      <c r="BE32" s="49">
        <v>272914.867687289</v>
      </c>
      <c r="BG32" s="4">
        <v>39264</v>
      </c>
      <c r="BH32" s="49">
        <v>320</v>
      </c>
      <c r="BI32" s="49">
        <v>30923.4952524581</v>
      </c>
      <c r="BJ32" s="49">
        <v>223.04</v>
      </c>
      <c r="BK32" s="2">
        <v>0.697</v>
      </c>
      <c r="BL32" s="51">
        <v>171201.856860944</v>
      </c>
      <c r="BM32" s="49">
        <v>138645.513147678</v>
      </c>
      <c r="BO32" s="4">
        <v>39264</v>
      </c>
      <c r="BP32" s="49">
        <v>301</v>
      </c>
      <c r="BQ32" s="49">
        <v>83936.8358408084</v>
      </c>
      <c r="BR32" s="49">
        <v>738.044</v>
      </c>
      <c r="BS32" s="2">
        <v>2.45197342192691</v>
      </c>
      <c r="BT32" s="51">
        <v>138898.481783211</v>
      </c>
      <c r="BU32" s="49">
        <v>113728.769342761</v>
      </c>
      <c r="BV32" s="151">
        <v>25.535714285714285</v>
      </c>
    </row>
    <row r="33" spans="1:74" ht="12.75">
      <c r="A33">
        <v>32</v>
      </c>
      <c r="B33" s="4">
        <v>39295</v>
      </c>
      <c r="C33" s="4">
        <v>39325</v>
      </c>
      <c r="D33" s="49">
        <v>1019</v>
      </c>
      <c r="E33" s="49">
        <v>188687.282242519</v>
      </c>
      <c r="F33" s="49">
        <v>1451.53</v>
      </c>
      <c r="G33" s="2">
        <v>1.42446516192345</v>
      </c>
      <c r="H33" s="46">
        <v>192929.849451038</v>
      </c>
      <c r="I33" s="49">
        <v>129991.996198851</v>
      </c>
      <c r="K33" s="4">
        <v>39295</v>
      </c>
      <c r="L33" s="49">
        <v>385</v>
      </c>
      <c r="M33" s="49">
        <v>45407.5443841763</v>
      </c>
      <c r="N33" s="49">
        <v>262.053</v>
      </c>
      <c r="O33" s="2">
        <v>0.680657142857143</v>
      </c>
      <c r="P33" s="51">
        <v>231399.205045961</v>
      </c>
      <c r="Q33" s="49">
        <v>173276.186054639</v>
      </c>
      <c r="S33" s="4">
        <v>39295</v>
      </c>
      <c r="T33" s="49">
        <v>411</v>
      </c>
      <c r="U33" s="49">
        <v>118595.584308722</v>
      </c>
      <c r="V33" s="49">
        <v>834.764</v>
      </c>
      <c r="W33" s="2">
        <v>2.03105596107056</v>
      </c>
      <c r="X33" s="51">
        <v>190608.831919839</v>
      </c>
      <c r="Y33" s="49">
        <v>142070.794031274</v>
      </c>
      <c r="AA33" s="4">
        <v>39295</v>
      </c>
      <c r="AB33" s="49">
        <v>59</v>
      </c>
      <c r="AC33" s="49">
        <v>15292.1428575711</v>
      </c>
      <c r="AD33" s="49">
        <v>276.365</v>
      </c>
      <c r="AE33" s="2">
        <v>4.68415254237288</v>
      </c>
      <c r="AF33" s="51">
        <v>63520.2588049074</v>
      </c>
      <c r="AG33" s="49">
        <v>55333.1386303298</v>
      </c>
      <c r="AI33" s="4">
        <v>39295</v>
      </c>
      <c r="AJ33" s="49">
        <v>164</v>
      </c>
      <c r="AK33" s="49">
        <v>9392.010692049</v>
      </c>
      <c r="AL33" s="49">
        <v>78.348</v>
      </c>
      <c r="AM33" s="2">
        <v>0.477731707317073</v>
      </c>
      <c r="AN33" s="51">
        <v>154993.277191279</v>
      </c>
      <c r="AO33" s="49">
        <v>119875.564048208</v>
      </c>
      <c r="AQ33" s="4">
        <v>39295</v>
      </c>
      <c r="AR33" s="49">
        <v>45</v>
      </c>
      <c r="AS33" s="49">
        <v>9983.5152568996</v>
      </c>
      <c r="AT33" s="49">
        <v>21.758</v>
      </c>
      <c r="AU33" s="2">
        <v>0.483511111111111</v>
      </c>
      <c r="AV33" s="51">
        <v>525511.051894266</v>
      </c>
      <c r="AW33" s="49">
        <v>458843.425723853</v>
      </c>
      <c r="AY33" s="4">
        <v>39295</v>
      </c>
      <c r="AZ33" s="49">
        <v>128</v>
      </c>
      <c r="BA33" s="49">
        <v>30006.543958751</v>
      </c>
      <c r="BB33" s="49">
        <v>110.177</v>
      </c>
      <c r="BC33" s="2">
        <v>0.8607578125</v>
      </c>
      <c r="BD33" s="51">
        <v>287662.72031134</v>
      </c>
      <c r="BE33" s="49">
        <v>272348.529718099</v>
      </c>
      <c r="BG33" s="4">
        <v>39295</v>
      </c>
      <c r="BH33" s="49">
        <v>340</v>
      </c>
      <c r="BI33" s="49">
        <v>35424.0291272767</v>
      </c>
      <c r="BJ33" s="49">
        <v>240.295</v>
      </c>
      <c r="BK33" s="2">
        <v>0.70675</v>
      </c>
      <c r="BL33" s="51">
        <v>192472.637080744</v>
      </c>
      <c r="BM33" s="49">
        <v>147418.918942453</v>
      </c>
      <c r="BO33" s="4">
        <v>39295</v>
      </c>
      <c r="BP33" s="49">
        <v>283</v>
      </c>
      <c r="BQ33" s="49">
        <v>88589.0403499713</v>
      </c>
      <c r="BR33" s="49">
        <v>724.587</v>
      </c>
      <c r="BS33" s="2">
        <v>2.56037809187279</v>
      </c>
      <c r="BT33" s="51">
        <v>146711.666852305</v>
      </c>
      <c r="BU33" s="49">
        <v>122261.42664714</v>
      </c>
      <c r="BV33" s="151">
        <v>25.62</v>
      </c>
    </row>
    <row r="34" spans="1:74" ht="12.75">
      <c r="A34">
        <v>33</v>
      </c>
      <c r="B34" s="4">
        <v>39326</v>
      </c>
      <c r="C34" s="4">
        <v>39355</v>
      </c>
      <c r="D34" s="49">
        <v>1005</v>
      </c>
      <c r="E34" s="49">
        <v>218973.56564792</v>
      </c>
      <c r="F34" s="49">
        <v>1673.593</v>
      </c>
      <c r="G34" s="2">
        <v>1.66526666666667</v>
      </c>
      <c r="H34" s="46">
        <v>201588.341260179</v>
      </c>
      <c r="I34" s="49">
        <v>130840.392884005</v>
      </c>
      <c r="K34" s="4">
        <v>39326</v>
      </c>
      <c r="L34" s="49">
        <v>379</v>
      </c>
      <c r="M34" s="49">
        <v>46598.7557138419</v>
      </c>
      <c r="N34" s="49">
        <v>286.342</v>
      </c>
      <c r="O34" s="2">
        <v>0.755519788918206</v>
      </c>
      <c r="P34" s="51">
        <v>242354.572537498</v>
      </c>
      <c r="Q34" s="49">
        <v>162738.109372156</v>
      </c>
      <c r="S34" s="4">
        <v>39326</v>
      </c>
      <c r="T34" s="49">
        <v>417</v>
      </c>
      <c r="U34" s="49">
        <v>145217.247127536</v>
      </c>
      <c r="V34" s="49">
        <v>1013.414</v>
      </c>
      <c r="W34" s="2">
        <v>2.43024940047962</v>
      </c>
      <c r="X34" s="51">
        <v>198602.407640178</v>
      </c>
      <c r="Y34" s="49">
        <v>143295.086832762</v>
      </c>
      <c r="AA34" s="4">
        <v>39326</v>
      </c>
      <c r="AB34" s="49">
        <v>59</v>
      </c>
      <c r="AC34" s="49">
        <v>16617.7850812037</v>
      </c>
      <c r="AD34" s="49">
        <v>292.09</v>
      </c>
      <c r="AE34" s="2">
        <v>4.9506779661017</v>
      </c>
      <c r="AF34" s="51">
        <v>66544.3988405619</v>
      </c>
      <c r="AG34" s="49">
        <v>56892.6874634657</v>
      </c>
      <c r="AI34" s="4">
        <v>39326</v>
      </c>
      <c r="AJ34" s="49">
        <v>150</v>
      </c>
      <c r="AK34" s="49">
        <v>10539.7777253383</v>
      </c>
      <c r="AL34" s="49">
        <v>81.7469999999999</v>
      </c>
      <c r="AM34" s="2">
        <v>0.54498</v>
      </c>
      <c r="AN34" s="51">
        <v>160003.843048136</v>
      </c>
      <c r="AO34" s="49">
        <v>128931.676090111</v>
      </c>
      <c r="AQ34" s="4">
        <v>39326</v>
      </c>
      <c r="AR34" s="49">
        <v>51</v>
      </c>
      <c r="AS34" s="49">
        <v>8526.0030416945</v>
      </c>
      <c r="AT34" s="49">
        <v>15.687</v>
      </c>
      <c r="AU34" s="2">
        <v>0.307588235294118</v>
      </c>
      <c r="AV34" s="51">
        <v>563045.273064428</v>
      </c>
      <c r="AW34" s="49">
        <v>543507.556683528</v>
      </c>
      <c r="AY34" s="4">
        <v>39326</v>
      </c>
      <c r="AZ34" s="49">
        <v>130</v>
      </c>
      <c r="BA34" s="49">
        <v>34139.8344570978</v>
      </c>
      <c r="BB34" s="49">
        <v>122.183</v>
      </c>
      <c r="BC34" s="2">
        <v>0.939869230769231</v>
      </c>
      <c r="BD34" s="51">
        <v>300358.317185958</v>
      </c>
      <c r="BE34" s="49">
        <v>279415.585286806</v>
      </c>
      <c r="BG34" s="4">
        <v>39326</v>
      </c>
      <c r="BH34" s="49">
        <v>328</v>
      </c>
      <c r="BI34" s="49">
        <v>38072.7526721474</v>
      </c>
      <c r="BJ34" s="49">
        <v>270.655</v>
      </c>
      <c r="BK34" s="2">
        <v>0.825167682926829</v>
      </c>
      <c r="BL34" s="51">
        <v>192491.079467762</v>
      </c>
      <c r="BM34" s="49">
        <v>140668.942647087</v>
      </c>
      <c r="BO34" s="4">
        <v>39326</v>
      </c>
      <c r="BP34" s="49">
        <v>287</v>
      </c>
      <c r="BQ34" s="49">
        <v>111077.412670438</v>
      </c>
      <c r="BR34" s="49">
        <v>891.231</v>
      </c>
      <c r="BS34" s="2">
        <v>3.10533449477352</v>
      </c>
      <c r="BT34" s="51">
        <v>152510.880668222</v>
      </c>
      <c r="BU34" s="49">
        <v>124633.695047006</v>
      </c>
      <c r="BV34" s="151">
        <v>25.37222222222222</v>
      </c>
    </row>
    <row r="35" spans="1:74" ht="12.75">
      <c r="A35">
        <v>34</v>
      </c>
      <c r="B35" s="4">
        <v>39356</v>
      </c>
      <c r="C35" s="4">
        <v>39386</v>
      </c>
      <c r="D35" s="49">
        <v>1132</v>
      </c>
      <c r="E35" s="49">
        <v>267095.710356075</v>
      </c>
      <c r="F35" s="49">
        <v>1993.965</v>
      </c>
      <c r="G35" s="2">
        <v>1.76145318021201</v>
      </c>
      <c r="H35" s="46">
        <v>212767.417748247</v>
      </c>
      <c r="I35" s="49">
        <v>133952.055505525</v>
      </c>
      <c r="K35" s="4">
        <v>39356</v>
      </c>
      <c r="L35" s="49">
        <v>445</v>
      </c>
      <c r="M35" s="49">
        <v>58028.6578200782</v>
      </c>
      <c r="N35" s="49">
        <v>333.751</v>
      </c>
      <c r="O35" s="2">
        <v>0.750002247191011</v>
      </c>
      <c r="P35" s="51">
        <v>259058.560127603</v>
      </c>
      <c r="Q35" s="49">
        <v>173868.116709997</v>
      </c>
      <c r="S35" s="4">
        <v>39356</v>
      </c>
      <c r="T35" s="49">
        <v>462</v>
      </c>
      <c r="U35" s="49">
        <v>172265.925608435</v>
      </c>
      <c r="V35" s="49">
        <v>1165.626</v>
      </c>
      <c r="W35" s="2">
        <v>2.523</v>
      </c>
      <c r="X35" s="51">
        <v>207666.976707943</v>
      </c>
      <c r="Y35" s="49">
        <v>147788.334859067</v>
      </c>
      <c r="AA35" s="4">
        <v>39356</v>
      </c>
      <c r="AB35" s="49">
        <v>83</v>
      </c>
      <c r="AC35" s="49">
        <v>23949.6528248717</v>
      </c>
      <c r="AD35" s="49">
        <v>402.524</v>
      </c>
      <c r="AE35" s="2">
        <v>4.84968674698795</v>
      </c>
      <c r="AF35" s="51">
        <v>66763.1387611947</v>
      </c>
      <c r="AG35" s="49">
        <v>59498.6952948686</v>
      </c>
      <c r="AI35" s="4">
        <v>39356</v>
      </c>
      <c r="AJ35" s="49">
        <v>142</v>
      </c>
      <c r="AK35" s="49">
        <v>12851.4741026898</v>
      </c>
      <c r="AL35" s="49">
        <v>92.064</v>
      </c>
      <c r="AM35" s="2">
        <v>0.648338028169014</v>
      </c>
      <c r="AN35" s="51">
        <v>169635.027309742</v>
      </c>
      <c r="AO35" s="49">
        <v>139592.827844649</v>
      </c>
      <c r="AQ35" s="4">
        <v>39356</v>
      </c>
      <c r="AR35" s="49">
        <v>59</v>
      </c>
      <c r="AS35" s="49">
        <v>11319.5087025918</v>
      </c>
      <c r="AT35" s="49">
        <v>22.88</v>
      </c>
      <c r="AU35" s="2">
        <v>0.387796610169492</v>
      </c>
      <c r="AV35" s="51">
        <v>567903.606630162</v>
      </c>
      <c r="AW35" s="49">
        <v>494733.771966425</v>
      </c>
      <c r="AY35" s="4">
        <v>39356</v>
      </c>
      <c r="AZ35" s="49">
        <v>144</v>
      </c>
      <c r="BA35" s="49">
        <v>54367.1332726464</v>
      </c>
      <c r="BB35" s="49">
        <v>168.909</v>
      </c>
      <c r="BC35" s="2">
        <v>1.17297916666667</v>
      </c>
      <c r="BD35" s="51">
        <v>330722.538935048</v>
      </c>
      <c r="BE35" s="49">
        <v>321872.329317244</v>
      </c>
      <c r="BG35" s="4">
        <v>39356</v>
      </c>
      <c r="BH35" s="49">
        <v>386</v>
      </c>
      <c r="BI35" s="49">
        <v>46709.1491174864</v>
      </c>
      <c r="BJ35" s="49">
        <v>310.871</v>
      </c>
      <c r="BK35" s="2">
        <v>0.805365284974093</v>
      </c>
      <c r="BL35" s="51">
        <v>211851.674781357</v>
      </c>
      <c r="BM35" s="49">
        <v>150252.513478216</v>
      </c>
      <c r="BO35" s="4">
        <v>39356</v>
      </c>
      <c r="BP35" s="49">
        <v>318</v>
      </c>
      <c r="BQ35" s="49">
        <v>117898.792335789</v>
      </c>
      <c r="BR35" s="49">
        <v>996.717</v>
      </c>
      <c r="BS35" s="2">
        <v>3.13433018867925</v>
      </c>
      <c r="BT35" s="51">
        <v>151943.703246612</v>
      </c>
      <c r="BU35" s="49">
        <v>118287.128980231</v>
      </c>
      <c r="BV35" s="151">
        <v>24.8775</v>
      </c>
    </row>
    <row r="36" spans="1:74" ht="12.75">
      <c r="A36">
        <v>35</v>
      </c>
      <c r="B36" s="4">
        <v>39387</v>
      </c>
      <c r="C36" s="4">
        <v>39416</v>
      </c>
      <c r="D36" s="49">
        <v>1072</v>
      </c>
      <c r="E36" s="49">
        <v>260714.945858182</v>
      </c>
      <c r="F36" s="49">
        <v>1993.762</v>
      </c>
      <c r="G36" s="2">
        <v>1.8598526119403</v>
      </c>
      <c r="H36" s="46">
        <v>214505.645496993</v>
      </c>
      <c r="I36" s="49">
        <v>130765.32999334</v>
      </c>
      <c r="K36" s="4">
        <v>39387</v>
      </c>
      <c r="L36" s="49">
        <v>419</v>
      </c>
      <c r="M36" s="49">
        <v>58920.6299206396</v>
      </c>
      <c r="N36" s="49">
        <v>326.113</v>
      </c>
      <c r="O36" s="2">
        <v>0.778312649164678</v>
      </c>
      <c r="P36" s="51">
        <v>259940.144741819</v>
      </c>
      <c r="Q36" s="49">
        <v>180675.50180655</v>
      </c>
      <c r="S36" s="4">
        <v>39387</v>
      </c>
      <c r="T36" s="49">
        <v>438</v>
      </c>
      <c r="U36" s="49">
        <v>163701.083125903</v>
      </c>
      <c r="V36" s="49">
        <v>1130.332</v>
      </c>
      <c r="W36" s="2">
        <v>2.58066666666667</v>
      </c>
      <c r="X36" s="51">
        <v>209457.334703866</v>
      </c>
      <c r="Y36" s="49">
        <v>144825.664606419</v>
      </c>
      <c r="AA36" s="4">
        <v>39387</v>
      </c>
      <c r="AB36" s="49">
        <v>75</v>
      </c>
      <c r="AC36" s="49">
        <v>24342.9992285054</v>
      </c>
      <c r="AD36" s="49">
        <v>432.993</v>
      </c>
      <c r="AE36" s="2">
        <v>5.77324</v>
      </c>
      <c r="AF36" s="51">
        <v>67532.3036020831</v>
      </c>
      <c r="AG36" s="49">
        <v>56220.3066296808</v>
      </c>
      <c r="AI36" s="4">
        <v>39387</v>
      </c>
      <c r="AJ36" s="49">
        <v>140</v>
      </c>
      <c r="AK36" s="49">
        <v>13750.2335831342</v>
      </c>
      <c r="AL36" s="49">
        <v>104.324</v>
      </c>
      <c r="AM36" s="2">
        <v>0.745171428571429</v>
      </c>
      <c r="AN36" s="51">
        <v>173056.399682173</v>
      </c>
      <c r="AO36" s="49">
        <v>131803.16689481</v>
      </c>
      <c r="AQ36" s="4">
        <v>39387</v>
      </c>
      <c r="AR36" s="49">
        <v>59</v>
      </c>
      <c r="AS36" s="49">
        <v>10164.6273921394</v>
      </c>
      <c r="AT36" s="49">
        <v>18.588</v>
      </c>
      <c r="AU36" s="2">
        <v>0.315050847457627</v>
      </c>
      <c r="AV36" s="51">
        <v>561931.127453333</v>
      </c>
      <c r="AW36" s="49">
        <v>546838.142464999</v>
      </c>
      <c r="AY36" s="4">
        <v>39387</v>
      </c>
      <c r="AZ36" s="49">
        <v>143</v>
      </c>
      <c r="BA36" s="49">
        <v>47149.0023287951</v>
      </c>
      <c r="BB36" s="49">
        <v>152.5</v>
      </c>
      <c r="BC36" s="2">
        <v>1.06643356643357</v>
      </c>
      <c r="BD36" s="51">
        <v>327700.661505773</v>
      </c>
      <c r="BE36" s="49">
        <v>309173.785762591</v>
      </c>
      <c r="BG36" s="4">
        <v>39387</v>
      </c>
      <c r="BH36" s="49">
        <v>360</v>
      </c>
      <c r="BI36" s="49">
        <v>48756.0025285002</v>
      </c>
      <c r="BJ36" s="49">
        <v>307.525</v>
      </c>
      <c r="BK36" s="2">
        <v>0.854236111111111</v>
      </c>
      <c r="BL36" s="51">
        <v>210447.178130766</v>
      </c>
      <c r="BM36" s="49">
        <v>158543.216091375</v>
      </c>
      <c r="BO36" s="4">
        <v>39387</v>
      </c>
      <c r="BP36" s="49">
        <v>295</v>
      </c>
      <c r="BQ36" s="49">
        <v>116552.080797108</v>
      </c>
      <c r="BR36" s="49">
        <v>977.832</v>
      </c>
      <c r="BS36" s="2">
        <v>3.31468474576271</v>
      </c>
      <c r="BT36" s="51">
        <v>152139.383067688</v>
      </c>
      <c r="BU36" s="49">
        <v>119194.381854048</v>
      </c>
      <c r="BV36" s="151">
        <v>24.460952380952385</v>
      </c>
    </row>
    <row r="37" spans="1:74" ht="12.75">
      <c r="A37">
        <v>36</v>
      </c>
      <c r="B37" s="4">
        <v>39417</v>
      </c>
      <c r="C37" s="4">
        <v>39447</v>
      </c>
      <c r="D37" s="49">
        <v>984</v>
      </c>
      <c r="E37" s="49">
        <v>260152.033124332</v>
      </c>
      <c r="F37" s="49">
        <v>1958.241</v>
      </c>
      <c r="G37" s="2">
        <v>1.99008231707317</v>
      </c>
      <c r="H37" s="46">
        <v>219612.105492466</v>
      </c>
      <c r="I37" s="49">
        <v>132849.855111976</v>
      </c>
      <c r="K37" s="4">
        <v>39417</v>
      </c>
      <c r="L37" s="49">
        <v>392</v>
      </c>
      <c r="M37" s="49">
        <v>56315.6975843259</v>
      </c>
      <c r="N37" s="49">
        <v>330.085</v>
      </c>
      <c r="O37" s="2">
        <v>0.842053571428571</v>
      </c>
      <c r="P37" s="51">
        <v>265291.582475924</v>
      </c>
      <c r="Q37" s="49">
        <v>170609.684124774</v>
      </c>
      <c r="S37" s="4">
        <v>39417</v>
      </c>
      <c r="T37" s="49">
        <v>413</v>
      </c>
      <c r="U37" s="49">
        <v>168037.065786239</v>
      </c>
      <c r="V37" s="49">
        <v>1124.632</v>
      </c>
      <c r="W37" s="2">
        <v>2.7230799031477</v>
      </c>
      <c r="X37" s="51">
        <v>215473.807384916</v>
      </c>
      <c r="Y37" s="49">
        <v>149415.156056594</v>
      </c>
      <c r="AA37" s="4">
        <v>39417</v>
      </c>
      <c r="AB37" s="49">
        <v>72</v>
      </c>
      <c r="AC37" s="49">
        <v>23761.6014006945</v>
      </c>
      <c r="AD37" s="49">
        <v>420.128</v>
      </c>
      <c r="AE37" s="2">
        <v>5.83511111111111</v>
      </c>
      <c r="AF37" s="51">
        <v>66225.1198647833</v>
      </c>
      <c r="AG37" s="49">
        <v>56558.0047049816</v>
      </c>
      <c r="AI37" s="4">
        <v>39417</v>
      </c>
      <c r="AJ37" s="49">
        <v>107</v>
      </c>
      <c r="AK37" s="49">
        <v>12037.6683530725</v>
      </c>
      <c r="AL37" s="49">
        <v>83.3959999999999</v>
      </c>
      <c r="AM37" s="2">
        <v>0.779401869158879</v>
      </c>
      <c r="AN37" s="51">
        <v>171449.723306446</v>
      </c>
      <c r="AO37" s="49">
        <v>144343.473944464</v>
      </c>
      <c r="AQ37" s="4">
        <v>39417</v>
      </c>
      <c r="AR37" s="49">
        <v>51</v>
      </c>
      <c r="AS37" s="49">
        <v>9304.3375134776</v>
      </c>
      <c r="AT37" s="49">
        <v>16.897</v>
      </c>
      <c r="AU37" s="2">
        <v>0.331313725490196</v>
      </c>
      <c r="AV37" s="51">
        <v>585266.632534593</v>
      </c>
      <c r="AW37" s="49">
        <v>550650.264157993</v>
      </c>
      <c r="AY37" s="4">
        <v>39417</v>
      </c>
      <c r="AZ37" s="49">
        <v>138</v>
      </c>
      <c r="BA37" s="49">
        <v>43360.9927076617</v>
      </c>
      <c r="BB37" s="49">
        <v>136.485</v>
      </c>
      <c r="BC37" s="2">
        <v>0.989021739130435</v>
      </c>
      <c r="BD37" s="51">
        <v>329314.539331747</v>
      </c>
      <c r="BE37" s="49">
        <v>317697.862092257</v>
      </c>
      <c r="BG37" s="4">
        <v>39417</v>
      </c>
      <c r="BH37" s="49">
        <v>341</v>
      </c>
      <c r="BI37" s="49">
        <v>47011.3600708483</v>
      </c>
      <c r="BJ37" s="49">
        <v>313.188</v>
      </c>
      <c r="BK37" s="2">
        <v>0.918439882697947</v>
      </c>
      <c r="BL37" s="51">
        <v>217436.07645542</v>
      </c>
      <c r="BM37" s="49">
        <v>150105.879123237</v>
      </c>
      <c r="BO37" s="4">
        <v>39417</v>
      </c>
      <c r="BP37" s="49">
        <v>275</v>
      </c>
      <c r="BQ37" s="49">
        <v>124676.073078578</v>
      </c>
      <c r="BR37" s="49">
        <v>988.147</v>
      </c>
      <c r="BS37" s="2">
        <v>3.59326181818182</v>
      </c>
      <c r="BT37" s="51">
        <v>158346.458262506</v>
      </c>
      <c r="BU37" s="49">
        <v>126171.58487409</v>
      </c>
      <c r="BV37" s="151">
        <v>24.569090909090907</v>
      </c>
    </row>
    <row r="38" spans="1:74" ht="12.75">
      <c r="A38">
        <v>37</v>
      </c>
      <c r="B38" s="4">
        <v>39448</v>
      </c>
      <c r="C38" s="4">
        <v>39478</v>
      </c>
      <c r="D38" s="49">
        <v>898</v>
      </c>
      <c r="E38" s="49">
        <v>216519.73970316</v>
      </c>
      <c r="F38" s="49">
        <v>1502.45</v>
      </c>
      <c r="G38" s="2">
        <v>1.67310690423163</v>
      </c>
      <c r="H38" s="46">
        <v>221755.882563223</v>
      </c>
      <c r="I38" s="49">
        <v>144111.111653073</v>
      </c>
      <c r="K38" s="4">
        <v>39448</v>
      </c>
      <c r="L38" s="49">
        <v>367</v>
      </c>
      <c r="M38" s="49">
        <v>46961.1492149492</v>
      </c>
      <c r="N38" s="49">
        <v>232.905</v>
      </c>
      <c r="O38" s="2">
        <v>0.634618528610354</v>
      </c>
      <c r="P38" s="51">
        <v>261640.446671172</v>
      </c>
      <c r="Q38" s="49">
        <v>201632.207187262</v>
      </c>
      <c r="S38" s="4">
        <v>39448</v>
      </c>
      <c r="T38" s="49">
        <v>371</v>
      </c>
      <c r="U38" s="49">
        <v>136576.701752388</v>
      </c>
      <c r="V38" s="49">
        <v>827.65</v>
      </c>
      <c r="W38" s="2">
        <v>2.23086253369272</v>
      </c>
      <c r="X38" s="51">
        <v>222231.303834908</v>
      </c>
      <c r="Y38" s="49">
        <v>165017.461188168</v>
      </c>
      <c r="AA38" s="4">
        <v>39448</v>
      </c>
      <c r="AB38" s="49">
        <v>60</v>
      </c>
      <c r="AC38" s="49">
        <v>21188.0554599698</v>
      </c>
      <c r="AD38" s="49">
        <v>358.551</v>
      </c>
      <c r="AE38" s="2">
        <v>5.97585</v>
      </c>
      <c r="AF38" s="51">
        <v>64653.527988544</v>
      </c>
      <c r="AG38" s="49">
        <v>59093.5611948364</v>
      </c>
      <c r="AI38" s="4">
        <v>39448</v>
      </c>
      <c r="AJ38" s="49">
        <v>100</v>
      </c>
      <c r="AK38" s="49">
        <v>11793.8332758532</v>
      </c>
      <c r="AL38" s="49">
        <v>83.344</v>
      </c>
      <c r="AM38" s="2">
        <v>0.83344</v>
      </c>
      <c r="AN38" s="51">
        <v>167877.132113906</v>
      </c>
      <c r="AO38" s="49">
        <v>141507.886300792</v>
      </c>
      <c r="AQ38" s="4">
        <v>39448</v>
      </c>
      <c r="AR38" s="49">
        <v>47</v>
      </c>
      <c r="AS38" s="49">
        <v>9708.7635018136</v>
      </c>
      <c r="AT38" s="49">
        <v>16.536</v>
      </c>
      <c r="AU38" s="2">
        <v>0.351829787234043</v>
      </c>
      <c r="AV38" s="51">
        <v>615943.981917564</v>
      </c>
      <c r="AW38" s="49">
        <v>587128.900690227</v>
      </c>
      <c r="AY38" s="4">
        <v>39448</v>
      </c>
      <c r="AZ38" s="49">
        <v>126</v>
      </c>
      <c r="BA38" s="49">
        <v>44635.9775075575</v>
      </c>
      <c r="BB38" s="49">
        <v>132.704</v>
      </c>
      <c r="BC38" s="2">
        <v>1.05320634920635</v>
      </c>
      <c r="BD38" s="51">
        <v>347414.045530152</v>
      </c>
      <c r="BE38" s="49">
        <v>336357.438416005</v>
      </c>
      <c r="BG38" s="4">
        <v>39448</v>
      </c>
      <c r="BH38" s="49">
        <v>320</v>
      </c>
      <c r="BI38" s="49">
        <v>37252.3857131356</v>
      </c>
      <c r="BJ38" s="49">
        <v>216.369</v>
      </c>
      <c r="BK38" s="2">
        <v>0.676153125</v>
      </c>
      <c r="BL38" s="51">
        <v>209602.114931859</v>
      </c>
      <c r="BM38" s="49">
        <v>172170.62385617</v>
      </c>
      <c r="BO38" s="4">
        <v>39448</v>
      </c>
      <c r="BP38" s="49">
        <v>245</v>
      </c>
      <c r="BQ38" s="49">
        <v>91940.7242448301</v>
      </c>
      <c r="BR38" s="49">
        <v>694.946</v>
      </c>
      <c r="BS38" s="2">
        <v>2.83651428571429</v>
      </c>
      <c r="BT38" s="51">
        <v>157851.608105926</v>
      </c>
      <c r="BU38" s="49">
        <v>132299.091216915</v>
      </c>
      <c r="BV38" s="152">
        <v>24.494375</v>
      </c>
    </row>
    <row r="39" spans="1:74" ht="12.75">
      <c r="A39">
        <v>38</v>
      </c>
      <c r="B39" s="4">
        <v>39479</v>
      </c>
      <c r="C39" s="4">
        <v>39507</v>
      </c>
      <c r="D39" s="49">
        <v>963</v>
      </c>
      <c r="E39" s="49">
        <v>240892.00071119</v>
      </c>
      <c r="F39" s="49">
        <v>1674.697</v>
      </c>
      <c r="G39" s="2">
        <v>1.73904153686397</v>
      </c>
      <c r="H39" s="46">
        <v>221407.700059633</v>
      </c>
      <c r="I39" s="49">
        <v>143842.140226674</v>
      </c>
      <c r="K39" s="4">
        <v>39479</v>
      </c>
      <c r="L39" s="49">
        <v>369</v>
      </c>
      <c r="M39" s="49">
        <v>46442.6566566189</v>
      </c>
      <c r="N39" s="49">
        <v>242.688</v>
      </c>
      <c r="O39" s="2">
        <v>0.657691056910569</v>
      </c>
      <c r="P39" s="51">
        <v>263398.565809356</v>
      </c>
      <c r="Q39" s="49">
        <v>191367.750595905</v>
      </c>
      <c r="S39" s="4">
        <v>39479</v>
      </c>
      <c r="T39" s="49">
        <v>412</v>
      </c>
      <c r="U39" s="49">
        <v>161993.712160265</v>
      </c>
      <c r="V39" s="49">
        <v>1000.996</v>
      </c>
      <c r="W39" s="2">
        <v>2.42960194174757</v>
      </c>
      <c r="X39" s="51">
        <v>216784.406099792</v>
      </c>
      <c r="Y39" s="49">
        <v>161832.526963409</v>
      </c>
      <c r="AA39" s="4">
        <v>39479</v>
      </c>
      <c r="AB39" s="49">
        <v>67</v>
      </c>
      <c r="AC39" s="49">
        <v>21400.7956542265</v>
      </c>
      <c r="AD39" s="49">
        <v>356.242</v>
      </c>
      <c r="AE39" s="2">
        <v>5.3170447761194</v>
      </c>
      <c r="AF39" s="51">
        <v>71706.4396908314</v>
      </c>
      <c r="AG39" s="49">
        <v>60073.7578787075</v>
      </c>
      <c r="AI39" s="4">
        <v>39479</v>
      </c>
      <c r="AJ39" s="49">
        <v>115</v>
      </c>
      <c r="AK39" s="49">
        <v>11054.8362400798</v>
      </c>
      <c r="AL39" s="49">
        <v>74.771</v>
      </c>
      <c r="AM39" s="2">
        <v>0.650182608695652</v>
      </c>
      <c r="AN39" s="51">
        <v>190452.500881517</v>
      </c>
      <c r="AO39" s="49">
        <v>147849.249576437</v>
      </c>
      <c r="AQ39" s="4">
        <v>39479</v>
      </c>
      <c r="AR39" s="49">
        <v>46</v>
      </c>
      <c r="AS39" s="49">
        <v>7098.4808695195</v>
      </c>
      <c r="AT39" s="49">
        <v>12.881</v>
      </c>
      <c r="AU39" s="2">
        <v>0.280021739130435</v>
      </c>
      <c r="AV39" s="51">
        <v>594359.080559096</v>
      </c>
      <c r="AW39" s="49">
        <v>551081.505280607</v>
      </c>
      <c r="AY39" s="4">
        <v>39479</v>
      </c>
      <c r="AZ39" s="49">
        <v>128</v>
      </c>
      <c r="BA39" s="49">
        <v>41263.3511498143</v>
      </c>
      <c r="BB39" s="49">
        <v>121.361</v>
      </c>
      <c r="BC39" s="2">
        <v>0.9481328125</v>
      </c>
      <c r="BD39" s="51">
        <v>335080.722772966</v>
      </c>
      <c r="BE39" s="49">
        <v>340005.035800746</v>
      </c>
      <c r="BG39" s="4">
        <v>39479</v>
      </c>
      <c r="BH39" s="49">
        <v>323</v>
      </c>
      <c r="BI39" s="49">
        <v>39344.1757870994</v>
      </c>
      <c r="BJ39" s="49">
        <v>229.807</v>
      </c>
      <c r="BK39" s="2">
        <v>0.711476780185758</v>
      </c>
      <c r="BL39" s="51">
        <v>216264.870210322</v>
      </c>
      <c r="BM39" s="49">
        <v>171205.297432626</v>
      </c>
      <c r="BO39" s="4">
        <v>39479</v>
      </c>
      <c r="BP39" s="49">
        <v>284</v>
      </c>
      <c r="BQ39" s="49">
        <v>120730.361010451</v>
      </c>
      <c r="BR39" s="49">
        <v>879.635</v>
      </c>
      <c r="BS39" s="2">
        <v>3.09730633802817</v>
      </c>
      <c r="BT39" s="51">
        <v>163467.756331601</v>
      </c>
      <c r="BU39" s="49">
        <v>137250.51982976</v>
      </c>
      <c r="BV39" s="151">
        <v>24.544210526315783</v>
      </c>
    </row>
    <row r="40" spans="1:74" s="146" customFormat="1" ht="12.75">
      <c r="A40">
        <v>39</v>
      </c>
      <c r="B40" s="4">
        <v>39508</v>
      </c>
      <c r="C40" s="4">
        <v>39538</v>
      </c>
      <c r="D40" s="49">
        <v>1012</v>
      </c>
      <c r="E40" s="49">
        <v>236814.37854066</v>
      </c>
      <c r="F40" s="49">
        <v>1695.496</v>
      </c>
      <c r="G40" s="2">
        <v>1.67539130434783</v>
      </c>
      <c r="H40" s="46">
        <v>226793.071370669</v>
      </c>
      <c r="I40" s="49">
        <v>139672.625910447</v>
      </c>
      <c r="J40"/>
      <c r="K40" s="4">
        <v>39508</v>
      </c>
      <c r="L40" s="49">
        <v>385</v>
      </c>
      <c r="M40" s="49">
        <v>58363.4758895012</v>
      </c>
      <c r="N40" s="49">
        <v>318.714</v>
      </c>
      <c r="O40" s="2">
        <v>0.827828571428571</v>
      </c>
      <c r="P40" s="51">
        <v>281159.664275494</v>
      </c>
      <c r="Q40" s="49">
        <v>183121.782819397</v>
      </c>
      <c r="R40"/>
      <c r="S40" s="4">
        <v>39508</v>
      </c>
      <c r="T40" s="49">
        <v>438</v>
      </c>
      <c r="U40" s="49">
        <v>143869.463677925</v>
      </c>
      <c r="V40" s="49">
        <v>927.938</v>
      </c>
      <c r="W40" s="2">
        <v>2.1185799086758</v>
      </c>
      <c r="X40" s="51">
        <v>215575.298689885</v>
      </c>
      <c r="Y40" s="49">
        <v>155042.10806964</v>
      </c>
      <c r="Z40"/>
      <c r="AA40" s="4">
        <v>39508</v>
      </c>
      <c r="AB40" s="49">
        <v>65</v>
      </c>
      <c r="AC40" s="49">
        <v>19502.4566085743</v>
      </c>
      <c r="AD40" s="49">
        <v>336.403</v>
      </c>
      <c r="AE40" s="2">
        <v>5.17543076923077</v>
      </c>
      <c r="AF40" s="51">
        <v>72537.9313125958</v>
      </c>
      <c r="AG40" s="49">
        <v>57973.4919384616</v>
      </c>
      <c r="AH40" s="5"/>
      <c r="AI40" s="4">
        <v>39508</v>
      </c>
      <c r="AJ40" s="49">
        <v>124</v>
      </c>
      <c r="AK40" s="49">
        <v>15078.982364659</v>
      </c>
      <c r="AL40" s="49">
        <v>112.441</v>
      </c>
      <c r="AM40" s="2">
        <v>0.906782258064516</v>
      </c>
      <c r="AN40" s="51">
        <v>178477.186448091</v>
      </c>
      <c r="AO40" s="49">
        <v>134105.729801932</v>
      </c>
      <c r="AP40"/>
      <c r="AQ40" s="4">
        <v>39508</v>
      </c>
      <c r="AR40" s="49">
        <v>54</v>
      </c>
      <c r="AS40" s="49">
        <v>11050.1870051357</v>
      </c>
      <c r="AT40" s="49">
        <v>19.714</v>
      </c>
      <c r="AU40" s="2">
        <v>0.365074074074074</v>
      </c>
      <c r="AV40" s="51">
        <v>628483.462037312</v>
      </c>
      <c r="AW40" s="49">
        <v>560524.855693198</v>
      </c>
      <c r="AX40"/>
      <c r="AY40" s="4">
        <v>39508</v>
      </c>
      <c r="AZ40" s="49">
        <v>139</v>
      </c>
      <c r="BA40" s="49">
        <v>40783.0112256079</v>
      </c>
      <c r="BB40" s="49">
        <v>124.97</v>
      </c>
      <c r="BC40" s="2">
        <v>0.899064748201439</v>
      </c>
      <c r="BD40" s="51">
        <v>336090.243911959</v>
      </c>
      <c r="BE40" s="49">
        <v>326342.411983739</v>
      </c>
      <c r="BF40"/>
      <c r="BG40" s="4">
        <v>39508</v>
      </c>
      <c r="BH40" s="49">
        <v>331</v>
      </c>
      <c r="BI40" s="49">
        <v>47313.2888843655</v>
      </c>
      <c r="BJ40" s="49">
        <v>299</v>
      </c>
      <c r="BK40" s="2">
        <v>0.903323262839879</v>
      </c>
      <c r="BL40" s="51">
        <v>224496.567359668</v>
      </c>
      <c r="BM40" s="49">
        <v>158238.424362426</v>
      </c>
      <c r="BN40"/>
      <c r="BO40" s="4">
        <v>39508</v>
      </c>
      <c r="BP40" s="49">
        <v>299</v>
      </c>
      <c r="BQ40" s="49">
        <v>103086.452452317</v>
      </c>
      <c r="BR40" s="49">
        <v>802.968000000001</v>
      </c>
      <c r="BS40" s="2">
        <v>2.68551170568562</v>
      </c>
      <c r="BT40" s="51">
        <v>159549.956262231</v>
      </c>
      <c r="BU40" s="49">
        <v>128381.769201659</v>
      </c>
      <c r="BV40" s="151">
        <v>23.706470588235288</v>
      </c>
    </row>
    <row r="41" spans="1:74" ht="12.75">
      <c r="A41">
        <v>40</v>
      </c>
      <c r="B41" s="4">
        <v>39539</v>
      </c>
      <c r="C41" s="4">
        <v>39568</v>
      </c>
      <c r="D41" s="49">
        <v>1115</v>
      </c>
      <c r="E41" s="49">
        <v>283572.226021748</v>
      </c>
      <c r="F41" s="49">
        <v>1947.068</v>
      </c>
      <c r="G41" s="2">
        <v>1.74624932735426</v>
      </c>
      <c r="H41" s="46">
        <v>232012.964630824</v>
      </c>
      <c r="I41" s="49">
        <v>145640.638139884</v>
      </c>
      <c r="K41" s="4">
        <v>39539</v>
      </c>
      <c r="L41" s="49">
        <v>418</v>
      </c>
      <c r="M41" s="49">
        <v>63707.7858665243</v>
      </c>
      <c r="N41" s="49">
        <v>354.337</v>
      </c>
      <c r="O41" s="2">
        <v>0.847696172248804</v>
      </c>
      <c r="P41" s="51">
        <v>278073.84049734</v>
      </c>
      <c r="Q41" s="49">
        <v>179794.336652747</v>
      </c>
      <c r="S41" s="4">
        <v>39539</v>
      </c>
      <c r="T41" s="49">
        <v>486</v>
      </c>
      <c r="U41" s="49">
        <v>181544.579365238</v>
      </c>
      <c r="V41" s="49">
        <v>1107.588</v>
      </c>
      <c r="W41" s="2">
        <v>2.27898765432099</v>
      </c>
      <c r="X41" s="51">
        <v>229644.108338302</v>
      </c>
      <c r="Y41" s="49">
        <v>163909.846770855</v>
      </c>
      <c r="AA41" s="4">
        <v>39539</v>
      </c>
      <c r="AB41" s="49">
        <v>69</v>
      </c>
      <c r="AC41" s="49">
        <v>22875.9833483088</v>
      </c>
      <c r="AD41" s="49">
        <v>388.941</v>
      </c>
      <c r="AE41" s="2">
        <v>5.63682608695652</v>
      </c>
      <c r="AF41" s="51">
        <v>71539.1798871993</v>
      </c>
      <c r="AG41" s="49">
        <v>58816.0758272046</v>
      </c>
      <c r="AI41" s="4">
        <v>39539</v>
      </c>
      <c r="AJ41" s="49">
        <v>142</v>
      </c>
      <c r="AK41" s="49">
        <v>15443.8774416769</v>
      </c>
      <c r="AL41" s="49">
        <v>96.2019999999999</v>
      </c>
      <c r="AM41" s="2">
        <v>0.677478873239437</v>
      </c>
      <c r="AN41" s="51">
        <v>182509.50824542</v>
      </c>
      <c r="AO41" s="49">
        <v>160535.929000196</v>
      </c>
      <c r="AQ41" s="4">
        <v>39539</v>
      </c>
      <c r="AR41" s="49">
        <v>61</v>
      </c>
      <c r="AS41" s="49">
        <v>10834.8061207515</v>
      </c>
      <c r="AT41" s="49">
        <v>20.205</v>
      </c>
      <c r="AU41" s="2">
        <v>0.331229508196721</v>
      </c>
      <c r="AV41" s="51">
        <v>598976.324725339</v>
      </c>
      <c r="AW41" s="49">
        <v>536243.807015664</v>
      </c>
      <c r="AY41" s="4">
        <v>39539</v>
      </c>
      <c r="AZ41" s="49">
        <v>154</v>
      </c>
      <c r="BA41" s="49">
        <v>48831.4243850049</v>
      </c>
      <c r="BB41" s="49">
        <v>139.942</v>
      </c>
      <c r="BC41" s="2">
        <v>0.908714285714286</v>
      </c>
      <c r="BD41" s="51">
        <v>357447.742768195</v>
      </c>
      <c r="BE41" s="49">
        <v>348940.449507688</v>
      </c>
      <c r="BG41" s="4">
        <v>39539</v>
      </c>
      <c r="BH41" s="49">
        <v>357</v>
      </c>
      <c r="BI41" s="49">
        <v>52872.9797457728</v>
      </c>
      <c r="BJ41" s="49">
        <v>334.132</v>
      </c>
      <c r="BK41" s="2">
        <v>0.935943977591036</v>
      </c>
      <c r="BL41" s="51">
        <v>223241.763360344</v>
      </c>
      <c r="BM41" s="49">
        <v>158239.796684462</v>
      </c>
      <c r="BO41" s="4">
        <v>39539</v>
      </c>
      <c r="BP41" s="49">
        <v>332</v>
      </c>
      <c r="BQ41" s="49">
        <v>132713.154980233</v>
      </c>
      <c r="BR41" s="49">
        <v>967.646</v>
      </c>
      <c r="BS41" s="2">
        <v>2.91459638554217</v>
      </c>
      <c r="BT41" s="51">
        <v>170361.699596724</v>
      </c>
      <c r="BU41" s="49">
        <v>137150.523001421</v>
      </c>
      <c r="BV41" s="151">
        <v>23.50818181818182</v>
      </c>
    </row>
    <row r="42" spans="1:74" ht="12.75">
      <c r="A42">
        <v>41</v>
      </c>
      <c r="B42" s="4">
        <v>39569</v>
      </c>
      <c r="C42" s="4">
        <v>39599</v>
      </c>
      <c r="D42" s="49">
        <v>1043</v>
      </c>
      <c r="E42" s="49">
        <v>274282.317217936</v>
      </c>
      <c r="F42" s="49">
        <v>1833.934</v>
      </c>
      <c r="G42" s="2">
        <v>1.75832598274209</v>
      </c>
      <c r="H42" s="46">
        <v>237596.63218404</v>
      </c>
      <c r="I42" s="49">
        <v>149559.535521963</v>
      </c>
      <c r="K42" s="4">
        <v>39569</v>
      </c>
      <c r="L42" s="49">
        <v>388</v>
      </c>
      <c r="M42" s="49">
        <v>56800.0191697482</v>
      </c>
      <c r="N42" s="49">
        <v>308.51</v>
      </c>
      <c r="O42" s="2">
        <v>0.795128865979381</v>
      </c>
      <c r="P42" s="51">
        <v>282674.400463201</v>
      </c>
      <c r="Q42" s="49">
        <v>184110.787882883</v>
      </c>
      <c r="S42" s="4">
        <v>39569</v>
      </c>
      <c r="T42" s="49">
        <v>462</v>
      </c>
      <c r="U42" s="49">
        <v>184761.502455264</v>
      </c>
      <c r="V42" s="49">
        <v>1145.503</v>
      </c>
      <c r="W42" s="2">
        <v>2.47944372294372</v>
      </c>
      <c r="X42" s="51">
        <v>236188.850927566</v>
      </c>
      <c r="Y42" s="49">
        <v>161292.901419956</v>
      </c>
      <c r="AA42" s="4">
        <v>39569</v>
      </c>
      <c r="AB42" s="49">
        <v>64</v>
      </c>
      <c r="AC42" s="49">
        <v>18669.9283608302</v>
      </c>
      <c r="AD42" s="49">
        <v>292.804</v>
      </c>
      <c r="AE42" s="2">
        <v>4.5750625</v>
      </c>
      <c r="AF42" s="51">
        <v>80228.7081217613</v>
      </c>
      <c r="AG42" s="49">
        <v>63762.5454598646</v>
      </c>
      <c r="AI42" s="4">
        <v>39569</v>
      </c>
      <c r="AJ42" s="49">
        <v>129</v>
      </c>
      <c r="AK42" s="49">
        <v>14050.8672320927</v>
      </c>
      <c r="AL42" s="49">
        <v>87.117</v>
      </c>
      <c r="AM42" s="2">
        <v>0.675325581395349</v>
      </c>
      <c r="AN42" s="51">
        <v>185129.717363601</v>
      </c>
      <c r="AO42" s="49">
        <v>161287.317424759</v>
      </c>
      <c r="AQ42" s="4">
        <v>39569</v>
      </c>
      <c r="AR42" s="49">
        <v>57</v>
      </c>
      <c r="AS42" s="49">
        <v>11732.7681198322</v>
      </c>
      <c r="AT42" s="49">
        <v>20.42</v>
      </c>
      <c r="AU42" s="2">
        <v>0.358245614035088</v>
      </c>
      <c r="AV42" s="51">
        <v>621756.383270272</v>
      </c>
      <c r="AW42" s="49">
        <v>574572.385887963</v>
      </c>
      <c r="AY42" s="4">
        <v>39569</v>
      </c>
      <c r="AZ42" s="49">
        <v>147</v>
      </c>
      <c r="BA42" s="49">
        <v>48490.1325830039</v>
      </c>
      <c r="BB42" s="49">
        <v>137.942</v>
      </c>
      <c r="BC42" s="2">
        <v>0.938380952380952</v>
      </c>
      <c r="BD42" s="51">
        <v>353955.266784773</v>
      </c>
      <c r="BE42" s="49">
        <v>351525.51494834</v>
      </c>
      <c r="BG42" s="4">
        <v>39569</v>
      </c>
      <c r="BH42" s="49">
        <v>331</v>
      </c>
      <c r="BI42" s="49">
        <v>45067.251049916</v>
      </c>
      <c r="BJ42" s="49">
        <v>288.09</v>
      </c>
      <c r="BK42" s="2">
        <v>0.87036253776435</v>
      </c>
      <c r="BL42" s="51">
        <v>224282.639073463</v>
      </c>
      <c r="BM42" s="49">
        <v>156434.624769746</v>
      </c>
      <c r="BO42" s="4">
        <v>39569</v>
      </c>
      <c r="BP42" s="49">
        <v>315</v>
      </c>
      <c r="BQ42" s="49">
        <v>136271.369872261</v>
      </c>
      <c r="BR42" s="49">
        <v>1007.561</v>
      </c>
      <c r="BS42" s="2">
        <v>3.19860634920635</v>
      </c>
      <c r="BT42" s="51">
        <v>181231.190194202</v>
      </c>
      <c r="BU42" s="49">
        <v>135248.754042942</v>
      </c>
      <c r="BV42" s="151">
        <v>23.71428571428572</v>
      </c>
    </row>
    <row r="43" spans="1:74" s="5" customFormat="1" ht="12.75">
      <c r="A43">
        <v>42</v>
      </c>
      <c r="B43" s="4">
        <v>39600</v>
      </c>
      <c r="C43" s="4">
        <v>39629</v>
      </c>
      <c r="D43" s="49">
        <v>1124</v>
      </c>
      <c r="E43" s="49">
        <v>287849.17287368</v>
      </c>
      <c r="F43" s="49">
        <v>1818.556</v>
      </c>
      <c r="G43" s="2">
        <v>1.61793238434164</v>
      </c>
      <c r="H43" s="46">
        <v>242768.98464377</v>
      </c>
      <c r="I43" s="49">
        <v>158284.47013657</v>
      </c>
      <c r="J43"/>
      <c r="K43" s="4">
        <v>39600</v>
      </c>
      <c r="L43" s="49">
        <v>397</v>
      </c>
      <c r="M43" s="49">
        <v>54334.1828307036</v>
      </c>
      <c r="N43" s="49">
        <v>263.847</v>
      </c>
      <c r="O43" s="2">
        <v>0.66460201511335</v>
      </c>
      <c r="P43" s="51">
        <v>291970.800603198</v>
      </c>
      <c r="Q43" s="49">
        <v>205930.644770278</v>
      </c>
      <c r="R43"/>
      <c r="S43" s="4">
        <v>39600</v>
      </c>
      <c r="T43" s="49">
        <v>515</v>
      </c>
      <c r="U43" s="49">
        <v>196831.875732002</v>
      </c>
      <c r="V43" s="49">
        <v>1148.638</v>
      </c>
      <c r="W43" s="2">
        <v>2.23036504854369</v>
      </c>
      <c r="X43" s="51">
        <v>243194.439578879</v>
      </c>
      <c r="Y43" s="49">
        <v>171361.103961389</v>
      </c>
      <c r="Z43"/>
      <c r="AA43" s="4">
        <v>39600</v>
      </c>
      <c r="AB43" s="49">
        <v>68</v>
      </c>
      <c r="AC43" s="49">
        <v>20346.3562310902</v>
      </c>
      <c r="AD43" s="49">
        <v>296.465</v>
      </c>
      <c r="AE43" s="2">
        <v>4.35977941176471</v>
      </c>
      <c r="AF43" s="51">
        <v>77145.2417071765</v>
      </c>
      <c r="AG43" s="49">
        <v>68629.8761441998</v>
      </c>
      <c r="AI43" s="4">
        <v>39600</v>
      </c>
      <c r="AJ43" s="49">
        <v>144</v>
      </c>
      <c r="AK43" s="49">
        <v>16336.7580798842</v>
      </c>
      <c r="AL43" s="49">
        <v>109.606</v>
      </c>
      <c r="AM43" s="2">
        <v>0.761152777777778</v>
      </c>
      <c r="AN43" s="51">
        <v>183811.931117483</v>
      </c>
      <c r="AO43" s="49">
        <v>149049.852014344</v>
      </c>
      <c r="AP43"/>
      <c r="AQ43" s="4">
        <v>39600</v>
      </c>
      <c r="AR43" s="49">
        <v>66</v>
      </c>
      <c r="AS43" s="49">
        <v>12861.1818622629</v>
      </c>
      <c r="AT43" s="49">
        <v>21.506</v>
      </c>
      <c r="AU43" s="2">
        <v>0.325848484848485</v>
      </c>
      <c r="AV43" s="51">
        <v>632522.928213291</v>
      </c>
      <c r="AW43" s="49">
        <v>598027.613794425</v>
      </c>
      <c r="AX43" s="72"/>
      <c r="AY43" s="4">
        <v>39600</v>
      </c>
      <c r="AZ43" s="49">
        <v>174</v>
      </c>
      <c r="BA43" s="49">
        <v>59415.3680486033</v>
      </c>
      <c r="BB43" s="49">
        <v>165.905</v>
      </c>
      <c r="BC43" s="2">
        <v>0.953477011494253</v>
      </c>
      <c r="BD43" s="51">
        <v>359347.507466257</v>
      </c>
      <c r="BE43" s="49">
        <v>358128.857168882</v>
      </c>
      <c r="BF43"/>
      <c r="BG43" s="4">
        <v>39600</v>
      </c>
      <c r="BH43" s="49">
        <v>331</v>
      </c>
      <c r="BI43" s="49">
        <v>41473.0009684407</v>
      </c>
      <c r="BJ43" s="49">
        <v>242.341</v>
      </c>
      <c r="BK43" s="2">
        <v>0.732148036253776</v>
      </c>
      <c r="BL43" s="51">
        <v>224066.146759494</v>
      </c>
      <c r="BM43" s="49">
        <v>171134.892438509</v>
      </c>
      <c r="BN43"/>
      <c r="BO43" s="4">
        <v>39600</v>
      </c>
      <c r="BP43" s="49">
        <v>341</v>
      </c>
      <c r="BQ43" s="49">
        <v>137416.507683398</v>
      </c>
      <c r="BR43" s="49">
        <v>982.733</v>
      </c>
      <c r="BS43" s="2">
        <v>2.88191495601173</v>
      </c>
      <c r="BT43" s="51">
        <v>183925.718721389</v>
      </c>
      <c r="BU43" s="49">
        <v>139830.969025563</v>
      </c>
      <c r="BV43" s="151">
        <v>23.638947368421054</v>
      </c>
    </row>
    <row r="44" spans="1:74" ht="12.75">
      <c r="A44">
        <v>43</v>
      </c>
      <c r="B44" s="4">
        <v>39630</v>
      </c>
      <c r="C44" s="4">
        <v>39660</v>
      </c>
      <c r="D44" s="49">
        <v>1092</v>
      </c>
      <c r="E44" s="49">
        <v>280997.666504817</v>
      </c>
      <c r="F44" s="49">
        <v>1880.767</v>
      </c>
      <c r="G44" s="2">
        <v>1.7223141025641</v>
      </c>
      <c r="H44" s="46">
        <v>240199.10322378</v>
      </c>
      <c r="I44" s="49">
        <v>149405.889461489</v>
      </c>
      <c r="K44" s="4">
        <v>39630</v>
      </c>
      <c r="L44" s="49">
        <v>403</v>
      </c>
      <c r="M44" s="49">
        <v>52365.9487787793</v>
      </c>
      <c r="N44" s="49">
        <v>250.192</v>
      </c>
      <c r="O44" s="2">
        <v>0.62082382133995</v>
      </c>
      <c r="P44" s="51">
        <v>292188.477553607</v>
      </c>
      <c r="Q44" s="49">
        <v>209303.050372431</v>
      </c>
      <c r="S44" s="4">
        <v>39630</v>
      </c>
      <c r="T44" s="49">
        <v>488</v>
      </c>
      <c r="U44" s="49">
        <v>190013.400272942</v>
      </c>
      <c r="V44" s="49">
        <v>1141.453</v>
      </c>
      <c r="W44" s="2">
        <v>2.33904303278689</v>
      </c>
      <c r="X44" s="51">
        <v>235392.062020402</v>
      </c>
      <c r="Y44" s="49">
        <v>166466.249835027</v>
      </c>
      <c r="AA44" s="4">
        <v>39630</v>
      </c>
      <c r="AB44" s="49">
        <v>71</v>
      </c>
      <c r="AC44" s="49">
        <v>24909.9040407909</v>
      </c>
      <c r="AD44" s="49">
        <v>394.722</v>
      </c>
      <c r="AE44" s="2">
        <v>5.55946478873239</v>
      </c>
      <c r="AF44" s="51">
        <v>71787.8435535616</v>
      </c>
      <c r="AG44" s="49">
        <v>63107.463077282</v>
      </c>
      <c r="AI44" s="4">
        <v>39630</v>
      </c>
      <c r="AJ44" s="49">
        <v>130</v>
      </c>
      <c r="AK44" s="49">
        <v>13708.4134123049</v>
      </c>
      <c r="AL44" s="49">
        <v>94.4</v>
      </c>
      <c r="AM44" s="2">
        <v>0.726153846153846</v>
      </c>
      <c r="AN44" s="51">
        <v>189055.393138498</v>
      </c>
      <c r="AO44" s="49">
        <v>145216.243774416</v>
      </c>
      <c r="AQ44" s="4">
        <v>39630</v>
      </c>
      <c r="AR44" s="49">
        <v>63</v>
      </c>
      <c r="AS44" s="49">
        <v>12796.6882265458</v>
      </c>
      <c r="AT44" s="49">
        <v>21.671</v>
      </c>
      <c r="AU44" s="2">
        <v>0.343984126984127</v>
      </c>
      <c r="AV44" s="51">
        <v>635043.422551547</v>
      </c>
      <c r="AW44" s="49">
        <v>590498.280030723</v>
      </c>
      <c r="AX44" s="72"/>
      <c r="AY44" s="4">
        <v>39630</v>
      </c>
      <c r="AZ44" s="49">
        <v>148</v>
      </c>
      <c r="BA44" s="49">
        <v>56180.9696187614</v>
      </c>
      <c r="BB44" s="49">
        <v>193.047</v>
      </c>
      <c r="BC44" s="2">
        <v>1.30437162162162</v>
      </c>
      <c r="BD44" s="51">
        <v>347729.355418278</v>
      </c>
      <c r="BE44" s="49">
        <v>291022.23613297</v>
      </c>
      <c r="BG44" s="4">
        <v>39630</v>
      </c>
      <c r="BH44" s="49">
        <v>340</v>
      </c>
      <c r="BI44" s="49">
        <v>39569.2605522335</v>
      </c>
      <c r="BJ44" s="49">
        <v>228.521</v>
      </c>
      <c r="BK44" s="2">
        <v>0.672120588235294</v>
      </c>
      <c r="BL44" s="51">
        <v>228659.473039284</v>
      </c>
      <c r="BM44" s="49">
        <v>173153.716954825</v>
      </c>
      <c r="BO44" s="4">
        <v>39630</v>
      </c>
      <c r="BP44" s="49">
        <v>340</v>
      </c>
      <c r="BQ44" s="49">
        <v>133832.43065418</v>
      </c>
      <c r="BR44" s="49">
        <v>948.406000000001</v>
      </c>
      <c r="BS44" s="2">
        <v>2.78942941176471</v>
      </c>
      <c r="BT44" s="51">
        <v>186492.299011915</v>
      </c>
      <c r="BU44" s="49">
        <v>141113.015580016</v>
      </c>
      <c r="BV44" s="151">
        <v>23.353181818181824</v>
      </c>
    </row>
    <row r="45" spans="1:74" s="5" customFormat="1" ht="12.75">
      <c r="A45">
        <v>44</v>
      </c>
      <c r="B45" s="4">
        <v>39661</v>
      </c>
      <c r="C45" s="4">
        <v>39691</v>
      </c>
      <c r="D45" s="49">
        <v>1019</v>
      </c>
      <c r="E45" s="49">
        <v>298721.675685256</v>
      </c>
      <c r="F45" s="49">
        <v>1898.015</v>
      </c>
      <c r="G45" s="2">
        <v>1.86262512266928</v>
      </c>
      <c r="H45" s="46">
        <v>250463.665163073</v>
      </c>
      <c r="I45" s="49">
        <v>157386.361901911</v>
      </c>
      <c r="J45"/>
      <c r="K45" s="4">
        <v>39661</v>
      </c>
      <c r="L45" s="49">
        <v>375</v>
      </c>
      <c r="M45" s="49">
        <v>59354.2248241022</v>
      </c>
      <c r="N45" s="49">
        <v>291.324</v>
      </c>
      <c r="O45" s="2">
        <v>0.776864</v>
      </c>
      <c r="P45" s="51">
        <v>296121.667343931</v>
      </c>
      <c r="Q45" s="49">
        <v>203739.564279298</v>
      </c>
      <c r="R45"/>
      <c r="S45" s="4">
        <v>39661</v>
      </c>
      <c r="T45" s="49">
        <v>459</v>
      </c>
      <c r="U45" s="49">
        <v>199456.463725547</v>
      </c>
      <c r="V45" s="49">
        <v>1143.203</v>
      </c>
      <c r="W45" s="2">
        <v>2.49063834422658</v>
      </c>
      <c r="X45" s="51">
        <v>249172.060496489</v>
      </c>
      <c r="Y45" s="49">
        <v>174471.60629</v>
      </c>
      <c r="Z45"/>
      <c r="AA45" s="4">
        <v>39661</v>
      </c>
      <c r="AB45" s="49">
        <v>64</v>
      </c>
      <c r="AC45" s="49">
        <v>22880.5522561121</v>
      </c>
      <c r="AD45" s="49">
        <v>348.191</v>
      </c>
      <c r="AE45" s="2">
        <v>5.440484375</v>
      </c>
      <c r="AF45" s="51">
        <v>83509.9834536986</v>
      </c>
      <c r="AG45" s="49">
        <v>65712.646955585</v>
      </c>
      <c r="AI45" s="4">
        <v>39661</v>
      </c>
      <c r="AJ45" s="49">
        <v>121</v>
      </c>
      <c r="AK45" s="49">
        <v>17030.4348794952</v>
      </c>
      <c r="AL45" s="49">
        <v>115.297</v>
      </c>
      <c r="AM45" s="2">
        <v>0.952867768595041</v>
      </c>
      <c r="AN45" s="51">
        <v>202167.230068367</v>
      </c>
      <c r="AO45" s="49">
        <v>147709.262855887</v>
      </c>
      <c r="AP45"/>
      <c r="AQ45" s="4">
        <v>39661</v>
      </c>
      <c r="AR45" s="49">
        <v>63</v>
      </c>
      <c r="AS45" s="49">
        <v>9560.1463071772</v>
      </c>
      <c r="AT45" s="49">
        <v>17.731</v>
      </c>
      <c r="AU45" s="2">
        <v>0.281444444444444</v>
      </c>
      <c r="AV45" s="51">
        <v>590509.268392779</v>
      </c>
      <c r="AW45" s="49">
        <v>539176.939099724</v>
      </c>
      <c r="AX45" s="72"/>
      <c r="AY45" s="4">
        <v>39661</v>
      </c>
      <c r="AZ45" s="49">
        <v>136</v>
      </c>
      <c r="BA45" s="49">
        <v>58551.7480191987</v>
      </c>
      <c r="BB45" s="49">
        <v>168.536</v>
      </c>
      <c r="BC45" s="2">
        <v>1.23923529411765</v>
      </c>
      <c r="BD45" s="51">
        <v>381741.239917695</v>
      </c>
      <c r="BE45" s="49">
        <v>347413.893881418</v>
      </c>
      <c r="BF45"/>
      <c r="BG45" s="4">
        <v>39661</v>
      </c>
      <c r="BH45" s="49">
        <v>312</v>
      </c>
      <c r="BI45" s="49">
        <v>49794.078516925</v>
      </c>
      <c r="BJ45" s="49">
        <v>273.593</v>
      </c>
      <c r="BK45" s="2">
        <v>0.876900641025641</v>
      </c>
      <c r="BL45" s="51">
        <v>236678.017132144</v>
      </c>
      <c r="BM45" s="49">
        <v>182000.557459164</v>
      </c>
      <c r="BN45"/>
      <c r="BO45" s="4">
        <v>39661</v>
      </c>
      <c r="BP45" s="49">
        <v>323</v>
      </c>
      <c r="BQ45" s="49">
        <v>140904.715706348</v>
      </c>
      <c r="BR45" s="49">
        <v>974.666999999999</v>
      </c>
      <c r="BS45" s="2">
        <v>3.01754489164087</v>
      </c>
      <c r="BT45" s="51">
        <v>193353.458634929</v>
      </c>
      <c r="BU45" s="49">
        <v>144567.032336529</v>
      </c>
      <c r="BV45" s="151">
        <v>24.148181818181822</v>
      </c>
    </row>
    <row r="46" spans="1:74" ht="12.75">
      <c r="A46">
        <v>45</v>
      </c>
      <c r="B46" s="4">
        <v>39692</v>
      </c>
      <c r="C46" s="4">
        <v>39721</v>
      </c>
      <c r="D46" s="49">
        <v>1171</v>
      </c>
      <c r="E46" s="49">
        <v>386369.795571452</v>
      </c>
      <c r="F46" s="49">
        <v>2275.136</v>
      </c>
      <c r="G46" s="2">
        <v>1.9429000853971</v>
      </c>
      <c r="H46" s="46">
        <v>262230.05223685</v>
      </c>
      <c r="I46" s="49">
        <v>169822.725134432</v>
      </c>
      <c r="J46" s="146"/>
      <c r="K46" s="4">
        <v>39692</v>
      </c>
      <c r="L46" s="49">
        <v>422</v>
      </c>
      <c r="M46" s="49">
        <v>70159.3108921279</v>
      </c>
      <c r="N46" s="49">
        <v>330.194</v>
      </c>
      <c r="O46" s="2">
        <v>0.782450236966825</v>
      </c>
      <c r="P46" s="51">
        <v>305231.896398216</v>
      </c>
      <c r="Q46" s="49">
        <v>212479.06046787</v>
      </c>
      <c r="S46" s="4">
        <v>39692</v>
      </c>
      <c r="T46" s="49">
        <v>545</v>
      </c>
      <c r="U46" s="49">
        <v>271467.08300795</v>
      </c>
      <c r="V46" s="49">
        <v>1421.272</v>
      </c>
      <c r="W46" s="2">
        <v>2.60783853211009</v>
      </c>
      <c r="X46" s="51">
        <v>263114.815484255</v>
      </c>
      <c r="Y46" s="49">
        <v>191002.906556908</v>
      </c>
      <c r="AA46" s="4">
        <v>39692</v>
      </c>
      <c r="AB46" s="49">
        <v>66</v>
      </c>
      <c r="AC46" s="49">
        <v>26103.8940245956</v>
      </c>
      <c r="AD46" s="49">
        <v>398.415</v>
      </c>
      <c r="AE46" s="2">
        <v>6.03659090909091</v>
      </c>
      <c r="AF46" s="51">
        <v>80042.7991803458</v>
      </c>
      <c r="AG46" s="49">
        <v>65519.3555076882</v>
      </c>
      <c r="AI46" s="4">
        <v>39692</v>
      </c>
      <c r="AJ46" s="49">
        <v>138</v>
      </c>
      <c r="AK46" s="49">
        <v>18639.5076467786</v>
      </c>
      <c r="AL46" s="49">
        <v>125.255</v>
      </c>
      <c r="AM46" s="2">
        <v>0.907644927536232</v>
      </c>
      <c r="AN46" s="51">
        <v>214370.519597696</v>
      </c>
      <c r="AO46" s="49">
        <v>148812.483707466</v>
      </c>
      <c r="AQ46" s="4">
        <v>39692</v>
      </c>
      <c r="AR46" s="49">
        <v>65</v>
      </c>
      <c r="AS46" s="49">
        <v>12455.0278477785</v>
      </c>
      <c r="AT46" s="49">
        <v>20.141</v>
      </c>
      <c r="AU46" s="2">
        <v>0.309861538461538</v>
      </c>
      <c r="AV46" s="51">
        <v>641513.766161546</v>
      </c>
      <c r="AW46" s="49">
        <v>618391.730687578</v>
      </c>
      <c r="AX46" s="72"/>
      <c r="AY46" s="4">
        <v>39692</v>
      </c>
      <c r="AZ46" s="49">
        <v>172</v>
      </c>
      <c r="BA46" s="49">
        <v>83313.3475913354</v>
      </c>
      <c r="BB46" s="49">
        <v>221.88</v>
      </c>
      <c r="BC46" s="2">
        <v>1.29</v>
      </c>
      <c r="BD46" s="51">
        <v>391147.461192423</v>
      </c>
      <c r="BE46" s="49">
        <v>375488.316167908</v>
      </c>
      <c r="BG46" s="4">
        <v>39692</v>
      </c>
      <c r="BH46" s="49">
        <v>357</v>
      </c>
      <c r="BI46" s="49">
        <v>57704.2830443494</v>
      </c>
      <c r="BJ46" s="49">
        <v>310.053</v>
      </c>
      <c r="BK46" s="2">
        <v>0.868495798319328</v>
      </c>
      <c r="BL46" s="51">
        <v>244004.104984725</v>
      </c>
      <c r="BM46" s="49">
        <v>186111.029547688</v>
      </c>
      <c r="BO46" s="4">
        <v>39692</v>
      </c>
      <c r="BP46" s="49">
        <v>373</v>
      </c>
      <c r="BQ46" s="49">
        <v>188153.735416615</v>
      </c>
      <c r="BR46" s="49">
        <v>1199.392</v>
      </c>
      <c r="BS46" s="2">
        <v>3.21552815013405</v>
      </c>
      <c r="BT46" s="51">
        <v>204075.633012929</v>
      </c>
      <c r="BU46" s="49">
        <v>156874.262473499</v>
      </c>
      <c r="BV46" s="151">
        <v>25.28842105263158</v>
      </c>
    </row>
    <row r="47" spans="1:74" ht="12.75">
      <c r="A47">
        <v>46</v>
      </c>
      <c r="B47" s="4">
        <v>39722</v>
      </c>
      <c r="C47" s="4">
        <v>39752</v>
      </c>
      <c r="D47" s="49">
        <v>1344</v>
      </c>
      <c r="E47" s="49">
        <v>444026.497242278</v>
      </c>
      <c r="F47" s="49">
        <v>2514.235</v>
      </c>
      <c r="G47" s="2">
        <v>1.87071056547619</v>
      </c>
      <c r="H47" s="46">
        <v>273859.275798821</v>
      </c>
      <c r="I47" s="49">
        <v>176605.009970141</v>
      </c>
      <c r="J47" s="146"/>
      <c r="K47" s="4">
        <v>39722</v>
      </c>
      <c r="L47" s="49">
        <v>489</v>
      </c>
      <c r="M47" s="49">
        <v>73358.0548971267</v>
      </c>
      <c r="N47" s="49">
        <v>333.709</v>
      </c>
      <c r="O47" s="2">
        <v>0.682431492842536</v>
      </c>
      <c r="P47" s="51">
        <v>318986.136895477</v>
      </c>
      <c r="Q47" s="49">
        <v>219826.420315684</v>
      </c>
      <c r="S47" s="4">
        <v>39722</v>
      </c>
      <c r="T47" s="49">
        <v>623</v>
      </c>
      <c r="U47" s="49">
        <v>319522.441166789</v>
      </c>
      <c r="V47" s="49">
        <v>1594.665</v>
      </c>
      <c r="W47" s="2">
        <v>2.55965489566613</v>
      </c>
      <c r="X47" s="51">
        <v>276415.133983308</v>
      </c>
      <c r="Y47" s="49">
        <v>200369.633225028</v>
      </c>
      <c r="AA47" s="4">
        <v>39722</v>
      </c>
      <c r="AB47" s="49">
        <v>81</v>
      </c>
      <c r="AC47" s="49">
        <v>32161.8115084273</v>
      </c>
      <c r="AD47" s="49">
        <v>478.2</v>
      </c>
      <c r="AE47" s="2">
        <v>5.9037037037037</v>
      </c>
      <c r="AF47" s="51">
        <v>85097.0727979288</v>
      </c>
      <c r="AG47" s="49">
        <v>67255.9839155736</v>
      </c>
      <c r="AH47" s="72"/>
      <c r="AI47" s="4">
        <v>39722</v>
      </c>
      <c r="AJ47" s="49">
        <v>151</v>
      </c>
      <c r="AK47" s="49">
        <v>18984.189669935</v>
      </c>
      <c r="AL47" s="49">
        <v>107.661</v>
      </c>
      <c r="AM47" s="2">
        <v>0.712986754966887</v>
      </c>
      <c r="AN47" s="51">
        <v>218431.485850953</v>
      </c>
      <c r="AO47" s="49">
        <v>176333.023749872</v>
      </c>
      <c r="AQ47" s="4">
        <v>39722</v>
      </c>
      <c r="AR47" s="49">
        <v>76</v>
      </c>
      <c r="AS47" s="49">
        <v>13546.632899422</v>
      </c>
      <c r="AT47" s="49">
        <v>22.009</v>
      </c>
      <c r="AU47" s="2">
        <v>0.289592105263158</v>
      </c>
      <c r="AV47" s="51">
        <v>665349.592844839</v>
      </c>
      <c r="AW47" s="49">
        <v>615504.243692217</v>
      </c>
      <c r="AX47" s="72"/>
      <c r="AY47" s="4">
        <v>39722</v>
      </c>
      <c r="AZ47" s="49">
        <v>200</v>
      </c>
      <c r="BA47" s="49">
        <v>101947.65032262</v>
      </c>
      <c r="BB47" s="49">
        <v>263.214</v>
      </c>
      <c r="BC47" s="2">
        <v>1.31607</v>
      </c>
      <c r="BD47" s="51">
        <v>412108.599178237</v>
      </c>
      <c r="BE47" s="49">
        <v>387318.49492284</v>
      </c>
      <c r="BG47" s="4">
        <v>39722</v>
      </c>
      <c r="BH47" s="49">
        <v>413</v>
      </c>
      <c r="BI47" s="49">
        <v>59811.4219977047</v>
      </c>
      <c r="BJ47" s="49">
        <v>311.7</v>
      </c>
      <c r="BK47" s="2">
        <v>0.754721549636804</v>
      </c>
      <c r="BL47" s="51">
        <v>255248.551781309</v>
      </c>
      <c r="BM47" s="49">
        <v>191887.783117436</v>
      </c>
      <c r="BO47" s="4">
        <v>39722</v>
      </c>
      <c r="BP47" s="49">
        <v>423</v>
      </c>
      <c r="BQ47" s="49">
        <v>217574.790844169</v>
      </c>
      <c r="BR47" s="49">
        <v>1331.451</v>
      </c>
      <c r="BS47" s="2">
        <v>3.14763829787234</v>
      </c>
      <c r="BT47" s="51">
        <v>212257.467224477</v>
      </c>
      <c r="BU47" s="49">
        <v>163411.789727274</v>
      </c>
      <c r="BV47" s="151">
        <v>26.291875</v>
      </c>
    </row>
    <row r="48" spans="1:74" ht="12.75">
      <c r="A48">
        <v>47</v>
      </c>
      <c r="B48" s="4">
        <v>39753</v>
      </c>
      <c r="C48" s="4">
        <v>39782</v>
      </c>
      <c r="D48" s="49">
        <v>1232</v>
      </c>
      <c r="E48" s="49">
        <v>422415.514634132</v>
      </c>
      <c r="F48" s="49">
        <v>2396.663</v>
      </c>
      <c r="G48" s="2">
        <v>1.94534334415584</v>
      </c>
      <c r="H48" s="46">
        <v>280711.143938591</v>
      </c>
      <c r="I48" s="49">
        <v>176251.527492239</v>
      </c>
      <c r="J48" s="146"/>
      <c r="K48" s="4">
        <v>39753</v>
      </c>
      <c r="L48" s="49">
        <v>451</v>
      </c>
      <c r="M48" s="49">
        <v>76029.5900040877</v>
      </c>
      <c r="N48" s="49">
        <v>326.853</v>
      </c>
      <c r="O48" s="2">
        <v>0.724729490022173</v>
      </c>
      <c r="P48" s="51">
        <v>337750.133129839</v>
      </c>
      <c r="Q48" s="49">
        <v>232610.95967939</v>
      </c>
      <c r="S48" s="4">
        <v>39753</v>
      </c>
      <c r="T48" s="49">
        <v>568</v>
      </c>
      <c r="U48" s="49">
        <v>296557.037256826</v>
      </c>
      <c r="V48" s="49">
        <v>1455.127</v>
      </c>
      <c r="W48" s="2">
        <v>2.56184330985915</v>
      </c>
      <c r="X48" s="51">
        <v>276473.40103704</v>
      </c>
      <c r="Y48" s="49">
        <v>203801.480734552</v>
      </c>
      <c r="AA48" s="4">
        <v>39753</v>
      </c>
      <c r="AB48" s="49">
        <v>81</v>
      </c>
      <c r="AC48" s="49">
        <v>32432.6311306118</v>
      </c>
      <c r="AD48" s="49">
        <v>512.828</v>
      </c>
      <c r="AE48" s="2">
        <v>6.33120987654321</v>
      </c>
      <c r="AF48" s="51">
        <v>83402.2681624438</v>
      </c>
      <c r="AG48" s="49">
        <v>63242.7073611655</v>
      </c>
      <c r="AI48" s="4">
        <v>39753</v>
      </c>
      <c r="AJ48" s="49">
        <v>132</v>
      </c>
      <c r="AK48" s="49">
        <v>17396.2562426061</v>
      </c>
      <c r="AL48" s="49">
        <v>101.855</v>
      </c>
      <c r="AM48" s="2">
        <v>0.771628787878788</v>
      </c>
      <c r="AN48" s="51">
        <v>225138.968034775</v>
      </c>
      <c r="AO48" s="49">
        <v>170794.327648187</v>
      </c>
      <c r="AQ48" s="4">
        <v>39753</v>
      </c>
      <c r="AR48" s="49">
        <v>73</v>
      </c>
      <c r="AS48" s="49">
        <v>13297.1048827429</v>
      </c>
      <c r="AT48" s="49">
        <v>21.408</v>
      </c>
      <c r="AU48" s="2">
        <v>0.293260273972603</v>
      </c>
      <c r="AV48" s="51">
        <v>670963.175184714</v>
      </c>
      <c r="AW48" s="49">
        <v>621127.843924837</v>
      </c>
      <c r="AY48" s="4">
        <v>39753</v>
      </c>
      <c r="AZ48" s="49">
        <v>180</v>
      </c>
      <c r="BA48" s="49">
        <v>86545.7856957924</v>
      </c>
      <c r="BB48" s="49">
        <v>243.346</v>
      </c>
      <c r="BC48" s="2">
        <v>1.35192222222222</v>
      </c>
      <c r="BD48" s="51">
        <v>400770.350013606</v>
      </c>
      <c r="BE48" s="49">
        <v>355649.099207681</v>
      </c>
      <c r="BG48" s="4">
        <v>39753</v>
      </c>
      <c r="BH48" s="49">
        <v>378</v>
      </c>
      <c r="BI48" s="49">
        <v>62732.4851213448</v>
      </c>
      <c r="BJ48" s="49">
        <v>305.445</v>
      </c>
      <c r="BK48" s="2">
        <v>0.808055555555556</v>
      </c>
      <c r="BL48" s="51">
        <v>273399.466277971</v>
      </c>
      <c r="BM48" s="49">
        <v>205380.625387041</v>
      </c>
      <c r="BO48" s="4">
        <v>39753</v>
      </c>
      <c r="BP48" s="49">
        <v>388</v>
      </c>
      <c r="BQ48" s="49">
        <v>210011.251561034</v>
      </c>
      <c r="BR48" s="49">
        <v>1211.781</v>
      </c>
      <c r="BS48" s="2">
        <v>3.1231469072165</v>
      </c>
      <c r="BT48" s="51">
        <v>218809.868006675</v>
      </c>
      <c r="BU48" s="49">
        <v>173307.92573991</v>
      </c>
      <c r="BV48" s="151">
        <v>27.357222222222227</v>
      </c>
    </row>
    <row r="49" spans="1:74" s="5" customFormat="1" ht="12.75">
      <c r="A49">
        <v>48</v>
      </c>
      <c r="B49" s="4">
        <v>39783</v>
      </c>
      <c r="C49" s="4">
        <v>39813</v>
      </c>
      <c r="D49" s="49">
        <v>1194</v>
      </c>
      <c r="E49" s="49">
        <v>418676.550561456</v>
      </c>
      <c r="F49" s="49">
        <v>2579.78</v>
      </c>
      <c r="G49" s="2">
        <v>2.16061976549414</v>
      </c>
      <c r="H49" s="46">
        <v>264484.586319586</v>
      </c>
      <c r="I49" s="49">
        <v>162291.57159194</v>
      </c>
      <c r="J49" s="146"/>
      <c r="K49" s="4">
        <v>39783</v>
      </c>
      <c r="L49" s="49">
        <v>431</v>
      </c>
      <c r="M49" s="49">
        <v>68780.4013453363</v>
      </c>
      <c r="N49" s="49">
        <v>319.509</v>
      </c>
      <c r="O49" s="2">
        <v>0.741320185614849</v>
      </c>
      <c r="P49" s="51">
        <v>313708.349601723</v>
      </c>
      <c r="Q49" s="49">
        <v>215269.05766453</v>
      </c>
      <c r="R49"/>
      <c r="S49" s="4">
        <v>39783</v>
      </c>
      <c r="T49" s="49">
        <v>553</v>
      </c>
      <c r="U49" s="49">
        <v>298974.168129554</v>
      </c>
      <c r="V49" s="49">
        <v>1611.775</v>
      </c>
      <c r="W49" s="2">
        <v>2.91460216998192</v>
      </c>
      <c r="X49" s="51">
        <v>266422.541533685</v>
      </c>
      <c r="Y49" s="49">
        <v>185493.737109432</v>
      </c>
      <c r="Z49"/>
      <c r="AA49" s="4">
        <v>39783</v>
      </c>
      <c r="AB49" s="49">
        <v>85</v>
      </c>
      <c r="AC49" s="49">
        <v>34274.9295334618</v>
      </c>
      <c r="AD49" s="49">
        <v>550.557</v>
      </c>
      <c r="AE49" s="2">
        <v>6.47714117647059</v>
      </c>
      <c r="AF49" s="51">
        <v>78861.280212886</v>
      </c>
      <c r="AG49" s="49">
        <v>62255.0063544044</v>
      </c>
      <c r="AH49" s="72"/>
      <c r="AI49" s="4">
        <v>39783</v>
      </c>
      <c r="AJ49" s="49">
        <v>125</v>
      </c>
      <c r="AK49" s="49">
        <v>16647.0515531035</v>
      </c>
      <c r="AL49" s="49">
        <v>97.939</v>
      </c>
      <c r="AM49" s="2">
        <v>0.783512</v>
      </c>
      <c r="AN49" s="51">
        <v>212411.384808154</v>
      </c>
      <c r="AO49" s="49">
        <v>169973.672930125</v>
      </c>
      <c r="AP49"/>
      <c r="AQ49" s="4">
        <v>39783</v>
      </c>
      <c r="AR49" s="49">
        <v>62</v>
      </c>
      <c r="AS49" s="49">
        <v>12021.6917784445</v>
      </c>
      <c r="AT49" s="49">
        <v>20.605</v>
      </c>
      <c r="AU49" s="2">
        <v>0.332338709677419</v>
      </c>
      <c r="AV49" s="51">
        <v>606687.331934228</v>
      </c>
      <c r="AW49" s="49">
        <v>583435.66020114</v>
      </c>
      <c r="AX49"/>
      <c r="AY49" s="4">
        <v>39783</v>
      </c>
      <c r="AZ49" s="49">
        <v>171</v>
      </c>
      <c r="BA49" s="49">
        <v>84721.7604209748</v>
      </c>
      <c r="BB49" s="49">
        <v>228.65</v>
      </c>
      <c r="BC49" s="2">
        <v>1.33713450292398</v>
      </c>
      <c r="BD49" s="51">
        <v>401853.472460553</v>
      </c>
      <c r="BE49" s="49">
        <v>370530.332040126</v>
      </c>
      <c r="BF49"/>
      <c r="BG49" s="4">
        <v>39783</v>
      </c>
      <c r="BH49" s="49">
        <v>369</v>
      </c>
      <c r="BI49" s="49">
        <v>56758.7095668918</v>
      </c>
      <c r="BJ49" s="49">
        <v>298.904</v>
      </c>
      <c r="BK49" s="2">
        <v>0.810037940379404</v>
      </c>
      <c r="BL49" s="51">
        <v>264481.528722007</v>
      </c>
      <c r="BM49" s="49">
        <v>189889.427933021</v>
      </c>
      <c r="BN49"/>
      <c r="BO49" s="4">
        <v>39783</v>
      </c>
      <c r="BP49" s="49">
        <v>382</v>
      </c>
      <c r="BQ49" s="49">
        <v>214252.40770858</v>
      </c>
      <c r="BR49" s="49">
        <v>1383.125</v>
      </c>
      <c r="BS49" s="2">
        <v>3.62074607329843</v>
      </c>
      <c r="BT49" s="51">
        <v>205797.700726108</v>
      </c>
      <c r="BU49" s="49">
        <v>154904.58758867</v>
      </c>
      <c r="BV49" s="151">
        <v>28.156500000000005</v>
      </c>
    </row>
    <row r="50" spans="1:74" s="5" customFormat="1" ht="12.75">
      <c r="A50">
        <v>49</v>
      </c>
      <c r="B50" s="4">
        <v>39814</v>
      </c>
      <c r="C50" s="4">
        <v>39844</v>
      </c>
      <c r="D50" s="48">
        <v>857</v>
      </c>
      <c r="E50" s="48">
        <v>295840.804497727</v>
      </c>
      <c r="F50" s="48">
        <v>1762.036</v>
      </c>
      <c r="G50" s="2">
        <v>2.05605134189032</v>
      </c>
      <c r="H50" s="46">
        <v>288319.769320507</v>
      </c>
      <c r="I50" s="49">
        <v>167897.139727978</v>
      </c>
      <c r="J50" s="146"/>
      <c r="K50" s="4">
        <v>39814</v>
      </c>
      <c r="L50" s="49">
        <v>335</v>
      </c>
      <c r="M50" s="49">
        <v>53462.1377598063</v>
      </c>
      <c r="N50" s="49">
        <v>212.829</v>
      </c>
      <c r="O50" s="2">
        <v>0.635310447761194</v>
      </c>
      <c r="P50" s="51">
        <v>340797.396446812</v>
      </c>
      <c r="Q50" s="49">
        <v>251197.61761699</v>
      </c>
      <c r="R50"/>
      <c r="S50" s="4">
        <v>39814</v>
      </c>
      <c r="T50" s="49">
        <v>367</v>
      </c>
      <c r="U50" s="49">
        <v>204193.121480442</v>
      </c>
      <c r="V50" s="49">
        <v>1076.685</v>
      </c>
      <c r="W50" s="2">
        <v>2.93374659400545</v>
      </c>
      <c r="X50" s="51">
        <v>285149.64672425</v>
      </c>
      <c r="Y50" s="49">
        <v>189649.824675223</v>
      </c>
      <c r="Z50"/>
      <c r="AA50" s="4">
        <v>39814</v>
      </c>
      <c r="AB50" s="49">
        <v>60</v>
      </c>
      <c r="AC50" s="49">
        <v>26522.0540732451</v>
      </c>
      <c r="AD50" s="49">
        <v>411.641</v>
      </c>
      <c r="AE50" s="2">
        <v>6.86068333333333</v>
      </c>
      <c r="AF50" s="51">
        <v>80122.75337899</v>
      </c>
      <c r="AG50" s="49">
        <v>64430.0593800061</v>
      </c>
      <c r="AI50" s="4">
        <v>39814</v>
      </c>
      <c r="AJ50" s="49">
        <v>95</v>
      </c>
      <c r="AK50" s="49">
        <v>11663.4911842332</v>
      </c>
      <c r="AL50" s="49">
        <v>60.881</v>
      </c>
      <c r="AM50" s="2">
        <v>0.640852631578947</v>
      </c>
      <c r="AN50" s="51">
        <v>247006.620499513</v>
      </c>
      <c r="AO50" s="49">
        <v>191578.508635423</v>
      </c>
      <c r="AP50"/>
      <c r="AQ50" s="4">
        <v>39814</v>
      </c>
      <c r="AR50" s="49">
        <v>54</v>
      </c>
      <c r="AS50" s="49">
        <v>10063.4494337306</v>
      </c>
      <c r="AT50" s="49">
        <v>16.797</v>
      </c>
      <c r="AU50" s="2">
        <v>0.311055555555556</v>
      </c>
      <c r="AV50" s="51">
        <v>627970.784939333</v>
      </c>
      <c r="AW50" s="49">
        <v>599121.833287528</v>
      </c>
      <c r="AX50"/>
      <c r="AY50" s="4">
        <v>39814</v>
      </c>
      <c r="AZ50" s="49">
        <v>118</v>
      </c>
      <c r="BA50" s="49">
        <v>62208.1725103084</v>
      </c>
      <c r="BB50" s="49">
        <v>174.188</v>
      </c>
      <c r="BC50" s="2">
        <v>1.47616949152542</v>
      </c>
      <c r="BD50" s="51">
        <v>432363.187886114</v>
      </c>
      <c r="BE50" s="49">
        <v>357132.365664158</v>
      </c>
      <c r="BF50"/>
      <c r="BG50" s="4">
        <v>39814</v>
      </c>
      <c r="BH50" s="49">
        <v>281</v>
      </c>
      <c r="BI50" s="49">
        <v>43398.6883260757</v>
      </c>
      <c r="BJ50" s="49">
        <v>196.032</v>
      </c>
      <c r="BK50" s="2">
        <v>0.697622775800712</v>
      </c>
      <c r="BL50" s="51">
        <v>285611.051327253</v>
      </c>
      <c r="BM50" s="49">
        <v>221385.734604941</v>
      </c>
      <c r="BN50"/>
      <c r="BO50" s="4">
        <v>39814</v>
      </c>
      <c r="BP50" s="49">
        <v>249</v>
      </c>
      <c r="BQ50" s="49">
        <v>141984.948970134</v>
      </c>
      <c r="BR50" s="49">
        <v>902.497</v>
      </c>
      <c r="BS50" s="2">
        <v>3.6244859437751</v>
      </c>
      <c r="BT50" s="51">
        <v>215385.799908587</v>
      </c>
      <c r="BU50" s="49">
        <v>157324.566142751</v>
      </c>
      <c r="BV50" s="152">
        <v>32.48764705882352</v>
      </c>
    </row>
    <row r="51" spans="1:74" ht="12.75">
      <c r="A51">
        <v>50</v>
      </c>
      <c r="B51" s="4">
        <v>39845</v>
      </c>
      <c r="C51" s="4">
        <v>39872</v>
      </c>
      <c r="D51" s="49">
        <v>1022</v>
      </c>
      <c r="E51" s="49">
        <v>369822.900731125</v>
      </c>
      <c r="F51" s="49">
        <v>2046.894</v>
      </c>
      <c r="G51" s="2">
        <v>2.00283170254403</v>
      </c>
      <c r="H51" s="46">
        <v>303719.189780325</v>
      </c>
      <c r="I51" s="49">
        <v>180675.159891585</v>
      </c>
      <c r="J51" s="146"/>
      <c r="K51" s="4">
        <v>39845</v>
      </c>
      <c r="L51" s="49">
        <v>401</v>
      </c>
      <c r="M51" s="49">
        <v>73131.2337622145</v>
      </c>
      <c r="N51" s="49">
        <v>327.361</v>
      </c>
      <c r="O51" s="2">
        <v>0.816361596009975</v>
      </c>
      <c r="P51" s="51">
        <v>362005.848062481</v>
      </c>
      <c r="Q51" s="49">
        <v>223396.292662273</v>
      </c>
      <c r="S51" s="4">
        <v>39845</v>
      </c>
      <c r="T51" s="49">
        <v>450</v>
      </c>
      <c r="U51" s="49">
        <v>255630.818086852</v>
      </c>
      <c r="V51" s="49">
        <v>1225.102</v>
      </c>
      <c r="W51" s="2">
        <v>2.72244888888889</v>
      </c>
      <c r="X51" s="51">
        <v>295122.641398592</v>
      </c>
      <c r="Y51" s="49">
        <v>208660.844637305</v>
      </c>
      <c r="AA51" s="4">
        <v>39845</v>
      </c>
      <c r="AB51" s="49">
        <v>66</v>
      </c>
      <c r="AC51" s="49">
        <v>26973.6088386941</v>
      </c>
      <c r="AD51" s="49">
        <v>418.612</v>
      </c>
      <c r="AE51" s="2">
        <v>6.34260606060606</v>
      </c>
      <c r="AF51" s="51">
        <v>82947.0416034648</v>
      </c>
      <c r="AG51" s="49">
        <v>64435.8232413168</v>
      </c>
      <c r="AI51" s="4">
        <v>39845</v>
      </c>
      <c r="AJ51" s="49">
        <v>105</v>
      </c>
      <c r="AK51" s="49">
        <v>14087.2400433651</v>
      </c>
      <c r="AL51" s="49">
        <v>75.819</v>
      </c>
      <c r="AM51" s="2">
        <v>0.722085714285714</v>
      </c>
      <c r="AN51" s="51">
        <v>256733.081021358</v>
      </c>
      <c r="AO51" s="49">
        <v>185800.921185522</v>
      </c>
      <c r="AQ51" s="4">
        <v>39845</v>
      </c>
      <c r="AR51" s="49">
        <v>67</v>
      </c>
      <c r="AS51" s="49">
        <v>13464.994722229</v>
      </c>
      <c r="AT51" s="49">
        <v>20.841</v>
      </c>
      <c r="AU51" s="2">
        <v>0.311059701492537</v>
      </c>
      <c r="AV51" s="51">
        <v>676392.329071909</v>
      </c>
      <c r="AW51" s="49">
        <v>646081.988495226</v>
      </c>
      <c r="AY51" s="4">
        <v>39845</v>
      </c>
      <c r="AZ51" s="49">
        <v>151</v>
      </c>
      <c r="BA51" s="49">
        <v>79740.7887574357</v>
      </c>
      <c r="BB51" s="49">
        <v>211.904</v>
      </c>
      <c r="BC51" s="2">
        <v>1.40333774834437</v>
      </c>
      <c r="BD51" s="51">
        <v>432769.821648185</v>
      </c>
      <c r="BE51" s="49">
        <v>376306.198832659</v>
      </c>
      <c r="BG51" s="4">
        <v>39845</v>
      </c>
      <c r="BH51" s="49">
        <v>334</v>
      </c>
      <c r="BI51" s="49">
        <v>59666.2390399855</v>
      </c>
      <c r="BJ51" s="49">
        <v>306.52</v>
      </c>
      <c r="BK51" s="2">
        <v>0.917724550898204</v>
      </c>
      <c r="BL51" s="51">
        <v>298940.296482745</v>
      </c>
      <c r="BM51" s="49">
        <v>194656.919744178</v>
      </c>
      <c r="BO51" s="4">
        <v>39845</v>
      </c>
      <c r="BP51" s="49">
        <v>299</v>
      </c>
      <c r="BQ51" s="49">
        <v>175890.029329416</v>
      </c>
      <c r="BR51" s="49">
        <v>1013.198</v>
      </c>
      <c r="BS51" s="2">
        <v>3.3886220735786</v>
      </c>
      <c r="BT51" s="51">
        <v>225608.513580236</v>
      </c>
      <c r="BU51" s="49">
        <v>173598.871424357</v>
      </c>
      <c r="BV51" s="151">
        <v>35.80894736842106</v>
      </c>
    </row>
    <row r="52" spans="1:74" ht="12.75">
      <c r="A52">
        <v>51</v>
      </c>
      <c r="B52" s="4">
        <v>39873</v>
      </c>
      <c r="C52" s="4">
        <v>39903</v>
      </c>
      <c r="D52" s="49">
        <v>1059</v>
      </c>
      <c r="E52" s="49">
        <v>389636.964726925</v>
      </c>
      <c r="F52" s="49">
        <v>2314.302</v>
      </c>
      <c r="G52" s="2">
        <v>2.18536543909348</v>
      </c>
      <c r="H52" s="46">
        <v>282186.993287809</v>
      </c>
      <c r="I52" s="49">
        <v>168360.466666375</v>
      </c>
      <c r="J52" s="146"/>
      <c r="K52" s="4">
        <v>39873</v>
      </c>
      <c r="L52" s="49">
        <v>370</v>
      </c>
      <c r="M52" s="49">
        <v>59141.2575104959</v>
      </c>
      <c r="N52" s="49">
        <v>247.105</v>
      </c>
      <c r="O52" s="2">
        <v>0.667851351351351</v>
      </c>
      <c r="P52" s="51">
        <v>348123.697778269</v>
      </c>
      <c r="Q52" s="49">
        <v>239336.547259246</v>
      </c>
      <c r="S52" s="4">
        <v>39873</v>
      </c>
      <c r="T52" s="49">
        <v>516</v>
      </c>
      <c r="U52" s="49">
        <v>290257.869876193</v>
      </c>
      <c r="V52" s="49">
        <v>1544.422</v>
      </c>
      <c r="W52" s="2">
        <v>2.99306589147287</v>
      </c>
      <c r="X52" s="51">
        <v>273329.992866992</v>
      </c>
      <c r="Y52" s="49">
        <v>187939.481486403</v>
      </c>
      <c r="AA52" s="4">
        <v>39873</v>
      </c>
      <c r="AB52" s="49">
        <v>75</v>
      </c>
      <c r="AC52" s="49">
        <v>27974.4190713428</v>
      </c>
      <c r="AD52" s="49">
        <v>449.059</v>
      </c>
      <c r="AE52" s="2">
        <v>5.98745333333333</v>
      </c>
      <c r="AF52" s="51">
        <v>84582.4447491592</v>
      </c>
      <c r="AG52" s="49">
        <v>62295.6428249802</v>
      </c>
      <c r="AI52" s="4">
        <v>39873</v>
      </c>
      <c r="AJ52" s="49">
        <v>98</v>
      </c>
      <c r="AK52" s="49">
        <v>12263.4182688936</v>
      </c>
      <c r="AL52" s="49">
        <v>73.716</v>
      </c>
      <c r="AM52" s="2">
        <v>0.752204081632653</v>
      </c>
      <c r="AN52" s="51">
        <v>231105.082023219</v>
      </c>
      <c r="AO52" s="49">
        <v>166360.332477259</v>
      </c>
      <c r="AQ52" s="4">
        <v>39873</v>
      </c>
      <c r="AR52" s="49">
        <v>66</v>
      </c>
      <c r="AS52" s="49">
        <v>12535.7529644596</v>
      </c>
      <c r="AT52" s="49">
        <v>19.802</v>
      </c>
      <c r="AU52" s="2">
        <v>0.300030303030303</v>
      </c>
      <c r="AV52" s="51">
        <v>640825.368006622</v>
      </c>
      <c r="AW52" s="49">
        <v>633054.891650318</v>
      </c>
      <c r="AY52" s="4">
        <v>39873</v>
      </c>
      <c r="AZ52" s="49">
        <v>168</v>
      </c>
      <c r="BA52" s="49">
        <v>87739.6069860913</v>
      </c>
      <c r="BB52" s="49">
        <v>248.662</v>
      </c>
      <c r="BC52" s="2">
        <v>1.48013095238095</v>
      </c>
      <c r="BD52" s="51">
        <v>402416.702159248</v>
      </c>
      <c r="BE52" s="49">
        <v>352846.864362433</v>
      </c>
      <c r="BG52" s="4">
        <v>39873</v>
      </c>
      <c r="BH52" s="49">
        <v>304</v>
      </c>
      <c r="BI52" s="49">
        <v>46605.5045460363</v>
      </c>
      <c r="BJ52" s="49">
        <v>227.303</v>
      </c>
      <c r="BK52" s="2">
        <v>0.747707236842105</v>
      </c>
      <c r="BL52" s="51">
        <v>284576.624636587</v>
      </c>
      <c r="BM52" s="49">
        <v>205036.909086269</v>
      </c>
      <c r="BO52" s="4">
        <v>39873</v>
      </c>
      <c r="BP52" s="49">
        <v>348</v>
      </c>
      <c r="BQ52" s="49">
        <v>202518.262890101</v>
      </c>
      <c r="BR52" s="49">
        <v>1295.76</v>
      </c>
      <c r="BS52" s="2">
        <v>3.72344827586207</v>
      </c>
      <c r="BT52" s="51">
        <v>211012.271139696</v>
      </c>
      <c r="BU52" s="49">
        <v>156293.034890799</v>
      </c>
      <c r="BV52" s="151">
        <v>34.653000000000006</v>
      </c>
    </row>
    <row r="53" spans="1:74" ht="12.75">
      <c r="A53">
        <v>52</v>
      </c>
      <c r="B53" s="4">
        <v>39904</v>
      </c>
      <c r="C53" s="4">
        <v>39933</v>
      </c>
      <c r="D53" s="49">
        <v>1097</v>
      </c>
      <c r="E53" s="49">
        <v>355566.381319844</v>
      </c>
      <c r="F53" s="49">
        <v>2272.875</v>
      </c>
      <c r="G53" s="2">
        <v>2.07190063810392</v>
      </c>
      <c r="H53" s="46">
        <v>252100.211990167</v>
      </c>
      <c r="I53" s="49">
        <v>156439.039243181</v>
      </c>
      <c r="J53" s="146"/>
      <c r="K53" s="4">
        <v>39904</v>
      </c>
      <c r="L53" s="49">
        <v>403</v>
      </c>
      <c r="M53" s="49">
        <v>61547.2548604985</v>
      </c>
      <c r="N53" s="49">
        <v>298.977</v>
      </c>
      <c r="O53" s="2">
        <v>0.74187841191067</v>
      </c>
      <c r="P53" s="51">
        <v>294552.080120673</v>
      </c>
      <c r="Q53" s="49">
        <v>205859.497086727</v>
      </c>
      <c r="S53" s="4">
        <v>39904</v>
      </c>
      <c r="T53" s="49">
        <v>510</v>
      </c>
      <c r="U53" s="49">
        <v>256933.795510615</v>
      </c>
      <c r="V53" s="49">
        <v>1467.98</v>
      </c>
      <c r="W53" s="2">
        <v>2.87839215686275</v>
      </c>
      <c r="X53" s="51">
        <v>248552.54587734</v>
      </c>
      <c r="Y53" s="49">
        <v>175025.406007312</v>
      </c>
      <c r="AA53" s="4">
        <v>39904</v>
      </c>
      <c r="AB53" s="49">
        <v>77</v>
      </c>
      <c r="AC53" s="49">
        <v>24532.5890530677</v>
      </c>
      <c r="AD53" s="49">
        <v>429.536</v>
      </c>
      <c r="AE53" s="2">
        <v>5.57838961038961</v>
      </c>
      <c r="AF53" s="51">
        <v>78519.744094038</v>
      </c>
      <c r="AG53" s="53">
        <v>57114.1628479748</v>
      </c>
      <c r="AI53" s="4">
        <v>39904</v>
      </c>
      <c r="AJ53" s="49">
        <v>107</v>
      </c>
      <c r="AK53" s="49">
        <v>12552.7418956638</v>
      </c>
      <c r="AL53" s="49">
        <v>76.382</v>
      </c>
      <c r="AM53" s="2">
        <v>0.71385046728972</v>
      </c>
      <c r="AN53" s="51">
        <v>234033.883849519</v>
      </c>
      <c r="AO53" s="49">
        <v>164341.623624202</v>
      </c>
      <c r="AQ53" s="4">
        <v>39904</v>
      </c>
      <c r="AR53" s="49">
        <v>66</v>
      </c>
      <c r="AS53" s="49">
        <v>11838.489211195</v>
      </c>
      <c r="AT53" s="49">
        <v>20.582</v>
      </c>
      <c r="AU53" s="2">
        <v>0.311848484848485</v>
      </c>
      <c r="AV53" s="51">
        <v>563608.395185058</v>
      </c>
      <c r="AW53" s="49">
        <v>575186.532465018</v>
      </c>
      <c r="AY53" s="4">
        <v>39904</v>
      </c>
      <c r="AZ53" s="49">
        <v>161</v>
      </c>
      <c r="BA53" s="49">
        <v>77802.6146232952</v>
      </c>
      <c r="BB53" s="49">
        <v>239.46</v>
      </c>
      <c r="BC53" s="2">
        <v>1.48732919254658</v>
      </c>
      <c r="BD53" s="51">
        <v>366567.87347575</v>
      </c>
      <c r="BE53" s="49">
        <v>324908.605292304</v>
      </c>
      <c r="BG53" s="4">
        <v>39904</v>
      </c>
      <c r="BH53" s="49">
        <v>337</v>
      </c>
      <c r="BI53" s="49">
        <v>49708.7656493035</v>
      </c>
      <c r="BJ53" s="49">
        <v>278.395</v>
      </c>
      <c r="BK53" s="2">
        <v>0.826097922848665</v>
      </c>
      <c r="BL53" s="51">
        <v>241858.558476015</v>
      </c>
      <c r="BM53" s="49">
        <v>178554.807555105</v>
      </c>
      <c r="BO53" s="4">
        <v>39904</v>
      </c>
      <c r="BP53" s="49">
        <v>349</v>
      </c>
      <c r="BQ53" s="49">
        <v>179131.180887319</v>
      </c>
      <c r="BR53" s="49">
        <v>1228.52</v>
      </c>
      <c r="BS53" s="2">
        <v>3.52011461318052</v>
      </c>
      <c r="BT53" s="51">
        <v>194109.944893546</v>
      </c>
      <c r="BU53" s="49">
        <v>145810.553257024</v>
      </c>
      <c r="BV53" s="151">
        <v>33.577727272727266</v>
      </c>
    </row>
    <row r="54" spans="1:74" s="146" customFormat="1" ht="12.75">
      <c r="A54" s="146">
        <v>53</v>
      </c>
      <c r="B54" s="147">
        <v>39934</v>
      </c>
      <c r="C54" s="147">
        <v>39964</v>
      </c>
      <c r="D54" s="148">
        <v>1082</v>
      </c>
      <c r="E54" s="148">
        <v>333581.566546016</v>
      </c>
      <c r="F54" s="148">
        <v>2278.784</v>
      </c>
      <c r="G54" s="149">
        <v>2.10608502772643</v>
      </c>
      <c r="H54" s="47">
        <v>243234.191846037</v>
      </c>
      <c r="I54" s="148">
        <v>146385.777039867</v>
      </c>
      <c r="K54" s="147">
        <v>39934</v>
      </c>
      <c r="L54" s="148">
        <v>379</v>
      </c>
      <c r="M54" s="148">
        <v>58182.552421644</v>
      </c>
      <c r="N54" s="148">
        <v>303.659</v>
      </c>
      <c r="O54" s="149">
        <v>0.801211081794195</v>
      </c>
      <c r="P54" s="52">
        <v>300283.431067107</v>
      </c>
      <c r="Q54" s="148">
        <v>191604.900304763</v>
      </c>
      <c r="S54" s="147">
        <v>39934</v>
      </c>
      <c r="T54" s="148">
        <v>520</v>
      </c>
      <c r="U54" s="148">
        <v>235951.339650882</v>
      </c>
      <c r="V54" s="148">
        <v>1408.769</v>
      </c>
      <c r="W54" s="149">
        <v>2.70917115384615</v>
      </c>
      <c r="X54" s="52">
        <v>230672.996991939</v>
      </c>
      <c r="Y54" s="148">
        <v>167487.60062926</v>
      </c>
      <c r="AA54" s="147">
        <v>39934</v>
      </c>
      <c r="AB54" s="148">
        <v>76</v>
      </c>
      <c r="AC54" s="148">
        <v>25320.3585639691</v>
      </c>
      <c r="AD54" s="148">
        <v>475.351</v>
      </c>
      <c r="AE54" s="149">
        <v>6.25461842105263</v>
      </c>
      <c r="AF54" s="52">
        <v>73170.1388748588</v>
      </c>
      <c r="AG54" s="148">
        <v>53266.6567735612</v>
      </c>
      <c r="AH54" s="150"/>
      <c r="AI54" s="147">
        <v>39934</v>
      </c>
      <c r="AJ54" s="148">
        <v>107</v>
      </c>
      <c r="AK54" s="148">
        <v>14127.3159095205</v>
      </c>
      <c r="AL54" s="148">
        <v>91.005</v>
      </c>
      <c r="AM54" s="149">
        <v>0.850514018691589</v>
      </c>
      <c r="AN54" s="52">
        <v>223000.805725989</v>
      </c>
      <c r="AO54" s="148">
        <v>155236.700285924</v>
      </c>
      <c r="AQ54" s="147">
        <v>39934</v>
      </c>
      <c r="AR54" s="148">
        <v>69</v>
      </c>
      <c r="AS54" s="148">
        <v>11277.8424829938</v>
      </c>
      <c r="AT54" s="148">
        <v>19.165</v>
      </c>
      <c r="AU54" s="149">
        <v>0.277753623188406</v>
      </c>
      <c r="AV54" s="52">
        <v>597140.316885202</v>
      </c>
      <c r="AW54" s="148">
        <v>588460.343490415</v>
      </c>
      <c r="AY54" s="147">
        <v>39934</v>
      </c>
      <c r="AZ54" s="148">
        <v>164</v>
      </c>
      <c r="BA54" s="148">
        <v>69784.1926365367</v>
      </c>
      <c r="BB54" s="148">
        <v>232.525</v>
      </c>
      <c r="BC54" s="149">
        <v>1.41783536585366</v>
      </c>
      <c r="BD54" s="52">
        <v>339667.118545285</v>
      </c>
      <c r="BE54" s="148">
        <v>300114.794695352</v>
      </c>
      <c r="BG54" s="147">
        <v>39934</v>
      </c>
      <c r="BH54" s="148">
        <v>310</v>
      </c>
      <c r="BI54" s="148">
        <v>46904.7099386502</v>
      </c>
      <c r="BJ54" s="148">
        <v>284.494</v>
      </c>
      <c r="BK54" s="149">
        <v>0.917722580645161</v>
      </c>
      <c r="BL54" s="52">
        <v>234208.833901144</v>
      </c>
      <c r="BM54" s="148">
        <v>164870.647319979</v>
      </c>
      <c r="BO54" s="147">
        <v>39934</v>
      </c>
      <c r="BP54" s="148">
        <v>356</v>
      </c>
      <c r="BQ54" s="148">
        <v>166167.147014345</v>
      </c>
      <c r="BR54" s="148">
        <v>1176.244</v>
      </c>
      <c r="BS54" s="149">
        <v>3.30405617977528</v>
      </c>
      <c r="BT54" s="52">
        <v>180462.221894329</v>
      </c>
      <c r="BU54" s="148">
        <v>141269.283426181</v>
      </c>
      <c r="BV54" s="151">
        <v>32.038947368421056</v>
      </c>
    </row>
    <row r="55" spans="1:74" ht="12.75">
      <c r="A55">
        <v>54</v>
      </c>
      <c r="B55" s="4">
        <v>39965</v>
      </c>
      <c r="C55" s="4">
        <v>39994</v>
      </c>
      <c r="D55" s="49">
        <v>1074</v>
      </c>
      <c r="E55" s="49">
        <v>316719.002986322</v>
      </c>
      <c r="F55" s="49">
        <v>2318.005</v>
      </c>
      <c r="G55" s="2">
        <v>2.15829143389199</v>
      </c>
      <c r="H55" s="46">
        <v>214647.638479389</v>
      </c>
      <c r="I55" s="49">
        <v>136634.305355822</v>
      </c>
      <c r="K55" s="4">
        <v>39965</v>
      </c>
      <c r="L55" s="49">
        <v>357</v>
      </c>
      <c r="M55" s="49">
        <v>48793.9801235679</v>
      </c>
      <c r="N55" s="49">
        <v>267.59</v>
      </c>
      <c r="O55" s="2">
        <v>0.749551820728291</v>
      </c>
      <c r="P55" s="51">
        <v>250266.881581102</v>
      </c>
      <c r="Q55" s="49">
        <v>182346.052257438</v>
      </c>
      <c r="S55" s="4">
        <v>39965</v>
      </c>
      <c r="T55" s="49">
        <v>532</v>
      </c>
      <c r="U55" s="49">
        <v>228338.298535497</v>
      </c>
      <c r="V55" s="49">
        <v>1461.809</v>
      </c>
      <c r="W55" s="2">
        <v>2.74776127819549</v>
      </c>
      <c r="X55" s="51">
        <v>214352.271003694</v>
      </c>
      <c r="Y55" s="49">
        <v>156202.553504252</v>
      </c>
      <c r="AA55" s="4">
        <v>39965</v>
      </c>
      <c r="AB55" s="49">
        <v>78</v>
      </c>
      <c r="AC55" s="49">
        <v>28155.8760559854</v>
      </c>
      <c r="AD55" s="49">
        <v>509.718</v>
      </c>
      <c r="AE55" s="2">
        <v>6.53484615384615</v>
      </c>
      <c r="AF55" s="51">
        <v>73617.0865810469</v>
      </c>
      <c r="AG55" s="148">
        <v>55238.143553858</v>
      </c>
      <c r="AI55" s="4">
        <v>39965</v>
      </c>
      <c r="AJ55" s="49">
        <v>107</v>
      </c>
      <c r="AK55" s="49">
        <v>11430.8482712725</v>
      </c>
      <c r="AL55" s="49">
        <v>78.888</v>
      </c>
      <c r="AM55" s="2">
        <v>0.737271028037383</v>
      </c>
      <c r="AN55" s="51">
        <v>200081.73901984</v>
      </c>
      <c r="AO55" s="49">
        <v>144899.709350884</v>
      </c>
      <c r="AQ55" s="4">
        <v>39965</v>
      </c>
      <c r="AR55" s="49">
        <v>50</v>
      </c>
      <c r="AS55" s="49">
        <v>7368.0317850544</v>
      </c>
      <c r="AT55" s="49">
        <v>14.053</v>
      </c>
      <c r="AU55" s="2">
        <v>0.28106</v>
      </c>
      <c r="AV55" s="51">
        <v>516115.853001809</v>
      </c>
      <c r="AW55" s="49">
        <v>524303.122824621</v>
      </c>
      <c r="AY55" s="4">
        <v>39965</v>
      </c>
      <c r="AZ55" s="49">
        <v>172</v>
      </c>
      <c r="BA55" s="49">
        <v>68808.6421509508</v>
      </c>
      <c r="BB55" s="49">
        <v>239.999</v>
      </c>
      <c r="BC55" s="2">
        <v>1.39534302325581</v>
      </c>
      <c r="BD55" s="51">
        <v>310706.838466977</v>
      </c>
      <c r="BE55" s="49">
        <v>286703.870228421</v>
      </c>
      <c r="BG55" s="4">
        <v>39965</v>
      </c>
      <c r="BH55" s="49">
        <v>307</v>
      </c>
      <c r="BI55" s="49">
        <v>41425.9483385135</v>
      </c>
      <c r="BJ55" s="49">
        <v>253.537</v>
      </c>
      <c r="BK55" s="2">
        <v>0.82585342019544</v>
      </c>
      <c r="BL55" s="51">
        <v>206969.003499554</v>
      </c>
      <c r="BM55" s="49">
        <v>163392.121617411</v>
      </c>
      <c r="BO55" s="4">
        <v>39965</v>
      </c>
      <c r="BP55" s="49">
        <v>360</v>
      </c>
      <c r="BQ55" s="49">
        <v>159529.656384546</v>
      </c>
      <c r="BR55" s="49">
        <v>1221.81</v>
      </c>
      <c r="BS55" s="2">
        <v>3.39391666666667</v>
      </c>
      <c r="BT55" s="51">
        <v>168316.199882348</v>
      </c>
      <c r="BU55" s="49">
        <v>130568.301441751</v>
      </c>
      <c r="BV55" s="151">
        <v>31.04833333333333</v>
      </c>
    </row>
    <row r="56" spans="1:74" ht="12.75">
      <c r="A56">
        <v>55</v>
      </c>
      <c r="B56" s="4">
        <v>39995</v>
      </c>
      <c r="C56" s="4">
        <v>40025</v>
      </c>
      <c r="D56" s="49">
        <v>1070</v>
      </c>
      <c r="E56" s="49">
        <v>321879.546924239</v>
      </c>
      <c r="F56" s="49">
        <v>2231.448</v>
      </c>
      <c r="G56" s="2">
        <v>2.08546542056075</v>
      </c>
      <c r="H56" s="46">
        <v>224771.519250847</v>
      </c>
      <c r="I56" s="49">
        <v>144246.940517655</v>
      </c>
      <c r="K56" s="4">
        <v>39995</v>
      </c>
      <c r="L56" s="49">
        <v>364</v>
      </c>
      <c r="M56" s="49">
        <v>50117.417416524</v>
      </c>
      <c r="N56" s="49">
        <v>276.799</v>
      </c>
      <c r="O56" s="2">
        <v>0.760436813186813</v>
      </c>
      <c r="P56" s="51">
        <v>269414.649339294</v>
      </c>
      <c r="Q56" s="49">
        <v>181060.688140217</v>
      </c>
      <c r="S56" s="4">
        <v>39995</v>
      </c>
      <c r="T56" s="49">
        <v>522</v>
      </c>
      <c r="U56" s="49">
        <v>234562.548114199</v>
      </c>
      <c r="V56" s="49">
        <v>1423.416</v>
      </c>
      <c r="W56" s="2">
        <v>2.72685057471264</v>
      </c>
      <c r="X56" s="51">
        <v>219350.611835001</v>
      </c>
      <c r="Y56" s="49">
        <v>164788.472318844</v>
      </c>
      <c r="AA56" s="4">
        <v>39995</v>
      </c>
      <c r="AB56" s="49">
        <v>67</v>
      </c>
      <c r="AC56" s="49">
        <v>24284.2870653309</v>
      </c>
      <c r="AD56" s="49">
        <v>436.677</v>
      </c>
      <c r="AE56" s="2">
        <v>6.5175671641791</v>
      </c>
      <c r="AF56" s="51">
        <v>72620.1814207655</v>
      </c>
      <c r="AG56" s="148">
        <v>55611.555143346</v>
      </c>
      <c r="AI56" s="4">
        <v>39995</v>
      </c>
      <c r="AJ56" s="49">
        <v>117</v>
      </c>
      <c r="AK56" s="49">
        <v>12915.2943281848</v>
      </c>
      <c r="AL56" s="49">
        <v>94.556</v>
      </c>
      <c r="AM56" s="2">
        <v>0.80817094017094</v>
      </c>
      <c r="AN56" s="51">
        <v>197196.766716593</v>
      </c>
      <c r="AO56" s="49">
        <v>136588.839715986</v>
      </c>
      <c r="AQ56" s="4">
        <v>39995</v>
      </c>
      <c r="AR56" s="49">
        <v>55</v>
      </c>
      <c r="AS56" s="49">
        <v>8972.2641027862</v>
      </c>
      <c r="AT56" s="49">
        <v>14.698</v>
      </c>
      <c r="AU56" s="2">
        <v>0.267236363636364</v>
      </c>
      <c r="AV56" s="51">
        <v>579295.362991692</v>
      </c>
      <c r="AW56" s="49">
        <v>610441.155448782</v>
      </c>
      <c r="AY56" s="4">
        <v>39995</v>
      </c>
      <c r="AZ56" s="49">
        <v>179</v>
      </c>
      <c r="BA56" s="49">
        <v>83727.2744049365</v>
      </c>
      <c r="BB56" s="49">
        <v>302.972</v>
      </c>
      <c r="BC56" s="2">
        <v>1.69258100558659</v>
      </c>
      <c r="BD56" s="51">
        <v>307438.873931122</v>
      </c>
      <c r="BE56" s="49">
        <v>276353.175887331</v>
      </c>
      <c r="BG56" s="4">
        <v>39995</v>
      </c>
      <c r="BH56" s="49">
        <v>309</v>
      </c>
      <c r="BI56" s="49">
        <v>41145.1533137378</v>
      </c>
      <c r="BJ56" s="49">
        <v>262.101</v>
      </c>
      <c r="BK56" s="2">
        <v>0.848223300970874</v>
      </c>
      <c r="BL56" s="51">
        <v>214257.888009579</v>
      </c>
      <c r="BM56" s="49">
        <v>156982.053917146</v>
      </c>
      <c r="BO56" s="4">
        <v>39995</v>
      </c>
      <c r="BP56" s="49">
        <v>343</v>
      </c>
      <c r="BQ56" s="49">
        <v>150835.273709263</v>
      </c>
      <c r="BR56" s="49">
        <v>1120.444</v>
      </c>
      <c r="BS56" s="2">
        <v>3.26660058309038</v>
      </c>
      <c r="BT56" s="51">
        <v>173380.352606996</v>
      </c>
      <c r="BU56" s="49">
        <v>134620.983921787</v>
      </c>
      <c r="BV56" s="151">
        <v>31.592631578947373</v>
      </c>
    </row>
    <row r="57" spans="1:74" s="5" customFormat="1" ht="12.75">
      <c r="A57">
        <v>56</v>
      </c>
      <c r="B57" s="4">
        <v>40026</v>
      </c>
      <c r="C57" s="4">
        <v>40056</v>
      </c>
      <c r="D57" s="49">
        <v>1020</v>
      </c>
      <c r="E57" s="49">
        <v>319621.455762792</v>
      </c>
      <c r="F57" s="49">
        <v>2254.569</v>
      </c>
      <c r="G57" s="2">
        <v>2.21036176470588</v>
      </c>
      <c r="H57" s="46">
        <v>224092.680538288</v>
      </c>
      <c r="I57" s="49">
        <v>141766.100643978</v>
      </c>
      <c r="J57"/>
      <c r="K57" s="4">
        <v>40026</v>
      </c>
      <c r="L57" s="49">
        <v>347</v>
      </c>
      <c r="M57" s="49">
        <v>43298.9577427039</v>
      </c>
      <c r="N57" s="49">
        <v>244.748</v>
      </c>
      <c r="O57" s="2">
        <v>0.705325648414986</v>
      </c>
      <c r="P57" s="51">
        <v>273900.952342907</v>
      </c>
      <c r="Q57" s="49">
        <v>176912.406813146</v>
      </c>
      <c r="R57"/>
      <c r="S57" s="4">
        <v>40026</v>
      </c>
      <c r="T57" s="49">
        <v>488</v>
      </c>
      <c r="U57" s="49">
        <v>237608.156373428</v>
      </c>
      <c r="V57" s="49">
        <v>1449.651</v>
      </c>
      <c r="W57" s="2">
        <v>2.97059631147541</v>
      </c>
      <c r="X57" s="51">
        <v>214651.220119883</v>
      </c>
      <c r="Y57" s="49">
        <v>163907.144804803</v>
      </c>
      <c r="Z57"/>
      <c r="AA57" s="4">
        <v>40026</v>
      </c>
      <c r="AB57" s="49">
        <v>71</v>
      </c>
      <c r="AC57" s="49">
        <v>25006.0389230271</v>
      </c>
      <c r="AD57" s="49">
        <v>459.884</v>
      </c>
      <c r="AE57" s="2">
        <v>6.47723943661972</v>
      </c>
      <c r="AF57" s="51">
        <v>70122.0690574888</v>
      </c>
      <c r="AG57" s="49">
        <v>54374.6660528027</v>
      </c>
      <c r="AI57" s="4">
        <v>40026</v>
      </c>
      <c r="AJ57" s="49">
        <v>114</v>
      </c>
      <c r="AK57" s="49">
        <v>13708.3027236326</v>
      </c>
      <c r="AL57" s="49">
        <v>100.286</v>
      </c>
      <c r="AM57" s="2">
        <v>0.879701754385965</v>
      </c>
      <c r="AN57" s="51">
        <v>208793.345302456</v>
      </c>
      <c r="AO57" s="49">
        <v>136692.087865032</v>
      </c>
      <c r="AP57"/>
      <c r="AQ57" s="4">
        <v>40026</v>
      </c>
      <c r="AR57" s="49">
        <v>53</v>
      </c>
      <c r="AS57" s="49">
        <v>9131.855161288</v>
      </c>
      <c r="AT57" s="49">
        <v>15.572</v>
      </c>
      <c r="AU57" s="2">
        <v>0.293811320754717</v>
      </c>
      <c r="AV57" s="51">
        <v>574640.198575287</v>
      </c>
      <c r="AW57" s="49">
        <v>586427.893737991</v>
      </c>
      <c r="AX57"/>
      <c r="AY57" s="4">
        <v>40026</v>
      </c>
      <c r="AZ57" s="49">
        <v>162</v>
      </c>
      <c r="BA57" s="49">
        <v>88612.1009633646</v>
      </c>
      <c r="BB57" s="49">
        <v>345.208</v>
      </c>
      <c r="BC57" s="2">
        <v>2.13091358024691</v>
      </c>
      <c r="BD57" s="51">
        <v>303908.958846845</v>
      </c>
      <c r="BE57" s="49">
        <v>256691.910278338</v>
      </c>
      <c r="BF57"/>
      <c r="BG57" s="4">
        <v>40026</v>
      </c>
      <c r="BH57" s="49">
        <v>294</v>
      </c>
      <c r="BI57" s="49">
        <v>34167.1025814159</v>
      </c>
      <c r="BJ57" s="49">
        <v>229.176</v>
      </c>
      <c r="BK57" s="2">
        <v>0.779510204081633</v>
      </c>
      <c r="BL57" s="51">
        <v>219686.054212579</v>
      </c>
      <c r="BM57" s="49">
        <v>149086.739368066</v>
      </c>
      <c r="BN57"/>
      <c r="BO57" s="4">
        <v>40026</v>
      </c>
      <c r="BP57" s="49">
        <v>326</v>
      </c>
      <c r="BQ57" s="49">
        <v>148996.055410063</v>
      </c>
      <c r="BR57" s="49">
        <v>1104.443</v>
      </c>
      <c r="BS57" s="2">
        <v>3.38786196319018</v>
      </c>
      <c r="BT57" s="51">
        <v>170296.147500964</v>
      </c>
      <c r="BU57" s="49">
        <v>134906.061616637</v>
      </c>
      <c r="BV57" s="151">
        <v>31.645238095238092</v>
      </c>
    </row>
    <row r="58" spans="1:74" ht="12.75">
      <c r="A58">
        <v>57</v>
      </c>
      <c r="B58" s="4">
        <v>40057</v>
      </c>
      <c r="C58" s="4">
        <v>40086</v>
      </c>
      <c r="D58" s="49">
        <v>1135</v>
      </c>
      <c r="E58" s="49">
        <v>328292.864856317</v>
      </c>
      <c r="F58" s="49">
        <v>2360.569</v>
      </c>
      <c r="G58" s="2">
        <v>2.07979647577093</v>
      </c>
      <c r="H58" s="46">
        <v>213864.91539367</v>
      </c>
      <c r="I58" s="49">
        <v>139073.615241205</v>
      </c>
      <c r="K58" s="4">
        <v>40057</v>
      </c>
      <c r="L58" s="49">
        <v>375</v>
      </c>
      <c r="M58" s="49">
        <v>43613.9459735496</v>
      </c>
      <c r="N58" s="49">
        <v>254.324</v>
      </c>
      <c r="O58" s="2">
        <v>0.678197333333333</v>
      </c>
      <c r="P58" s="51">
        <v>261747.047149774</v>
      </c>
      <c r="Q58" s="49">
        <v>171489.698076271</v>
      </c>
      <c r="S58" s="4">
        <v>40057</v>
      </c>
      <c r="T58" s="49">
        <v>557</v>
      </c>
      <c r="U58" s="49">
        <v>247454.533793029</v>
      </c>
      <c r="V58" s="49">
        <v>1548.723</v>
      </c>
      <c r="W58" s="2">
        <v>2.78047217235189</v>
      </c>
      <c r="X58" s="51">
        <v>205762.219429233</v>
      </c>
      <c r="Y58" s="49">
        <v>159779.72419408</v>
      </c>
      <c r="AA58" s="4">
        <v>40057</v>
      </c>
      <c r="AB58" s="49">
        <v>81</v>
      </c>
      <c r="AC58" s="49">
        <v>25120.8727172361</v>
      </c>
      <c r="AD58" s="49">
        <v>471.436</v>
      </c>
      <c r="AE58" s="2">
        <v>5.8201975308642</v>
      </c>
      <c r="AF58" s="51">
        <v>68501.6578751459</v>
      </c>
      <c r="AG58" s="49">
        <v>53285.8600472516</v>
      </c>
      <c r="AH58" s="72"/>
      <c r="AI58" s="4">
        <v>40057</v>
      </c>
      <c r="AJ58" s="49">
        <v>122</v>
      </c>
      <c r="AK58" s="49">
        <v>12103.5123725028</v>
      </c>
      <c r="AL58" s="49">
        <v>86.086</v>
      </c>
      <c r="AM58" s="2">
        <v>0.705622950819672</v>
      </c>
      <c r="AN58" s="51">
        <v>200191.358858041</v>
      </c>
      <c r="AO58" s="49">
        <v>140597.918041294</v>
      </c>
      <c r="AQ58" s="4">
        <v>40057</v>
      </c>
      <c r="AR58" s="49">
        <v>52</v>
      </c>
      <c r="AS58" s="49">
        <v>7894.0083714267</v>
      </c>
      <c r="AT58" s="49">
        <v>14.226</v>
      </c>
      <c r="AU58" s="2">
        <v>0.273576923076923</v>
      </c>
      <c r="AV58" s="51">
        <v>544550.050814033</v>
      </c>
      <c r="AW58" s="49">
        <v>554900.068285302</v>
      </c>
      <c r="AY58" s="4">
        <v>40057</v>
      </c>
      <c r="AZ58" s="49">
        <v>182</v>
      </c>
      <c r="BA58" s="49">
        <v>101798.785009836</v>
      </c>
      <c r="BB58" s="49">
        <v>389.18</v>
      </c>
      <c r="BC58" s="2">
        <v>2.13835164835165</v>
      </c>
      <c r="BD58" s="51">
        <v>306056.69448366</v>
      </c>
      <c r="BE58" s="49">
        <v>261572.498612045</v>
      </c>
      <c r="BG58" s="4">
        <v>40057</v>
      </c>
      <c r="BH58" s="49">
        <v>323</v>
      </c>
      <c r="BI58" s="49">
        <v>35719.9376021229</v>
      </c>
      <c r="BJ58" s="49">
        <v>240.098</v>
      </c>
      <c r="BK58" s="2">
        <v>0.74333746130031</v>
      </c>
      <c r="BL58" s="51">
        <v>216218.390213113</v>
      </c>
      <c r="BM58" s="49">
        <v>148772.32464295</v>
      </c>
      <c r="BO58" s="4">
        <v>40057</v>
      </c>
      <c r="BP58" s="49">
        <v>375</v>
      </c>
      <c r="BQ58" s="49">
        <v>145655.748783193</v>
      </c>
      <c r="BR58" s="49">
        <v>1159.543</v>
      </c>
      <c r="BS58" s="2">
        <v>3.09211466666667</v>
      </c>
      <c r="BT58" s="51">
        <v>157085.96753615</v>
      </c>
      <c r="BU58" s="49">
        <v>125614.788570319</v>
      </c>
      <c r="BV58" s="151">
        <v>30.928500000000007</v>
      </c>
    </row>
    <row r="59" spans="1:74" ht="12.75">
      <c r="A59">
        <v>58</v>
      </c>
      <c r="B59" s="4">
        <v>40087</v>
      </c>
      <c r="C59" s="4">
        <v>40117</v>
      </c>
      <c r="D59" s="49">
        <v>1269</v>
      </c>
      <c r="E59" s="49">
        <v>348934.58345697</v>
      </c>
      <c r="F59" s="49">
        <v>2640.659</v>
      </c>
      <c r="G59" s="2">
        <v>2.0808975571316</v>
      </c>
      <c r="H59" s="46">
        <v>208426.458807365</v>
      </c>
      <c r="I59" s="49">
        <v>132139.205954639</v>
      </c>
      <c r="K59" s="4">
        <v>40087</v>
      </c>
      <c r="L59" s="49">
        <v>426</v>
      </c>
      <c r="M59" s="49">
        <v>53987.7102179123</v>
      </c>
      <c r="N59" s="49">
        <v>309.749</v>
      </c>
      <c r="O59" s="2">
        <v>0.727110328638498</v>
      </c>
      <c r="P59" s="51">
        <v>259374.160506497</v>
      </c>
      <c r="Q59" s="49">
        <v>174295.026676155</v>
      </c>
      <c r="S59" s="4">
        <v>40087</v>
      </c>
      <c r="T59" s="49">
        <v>608</v>
      </c>
      <c r="U59" s="49">
        <v>256680.449419597</v>
      </c>
      <c r="V59" s="49">
        <v>1756.725</v>
      </c>
      <c r="W59" s="2">
        <v>2.88935032894737</v>
      </c>
      <c r="X59" s="51">
        <v>199374.721097979</v>
      </c>
      <c r="Y59" s="49">
        <v>146113.050943999</v>
      </c>
      <c r="AA59" s="4">
        <v>40087</v>
      </c>
      <c r="AB59" s="49">
        <v>89</v>
      </c>
      <c r="AC59" s="49">
        <v>24075.1216315892</v>
      </c>
      <c r="AD59" s="49">
        <v>471.547</v>
      </c>
      <c r="AE59" s="2">
        <v>5.2982808988764</v>
      </c>
      <c r="AF59" s="51">
        <v>70301.7021860209</v>
      </c>
      <c r="AG59" s="49">
        <v>51055.6140354815</v>
      </c>
      <c r="AI59" s="4">
        <v>40087</v>
      </c>
      <c r="AJ59" s="49">
        <v>146</v>
      </c>
      <c r="AK59" s="49">
        <v>14191.3021878714</v>
      </c>
      <c r="AL59" s="49">
        <v>102.638</v>
      </c>
      <c r="AM59" s="2">
        <v>0.703</v>
      </c>
      <c r="AN59" s="51">
        <v>181665.081703094</v>
      </c>
      <c r="AO59" s="49">
        <v>138265.575984249</v>
      </c>
      <c r="AQ59" s="4">
        <v>40087</v>
      </c>
      <c r="AR59" s="49">
        <v>59</v>
      </c>
      <c r="AS59" s="49">
        <v>10794.352240625</v>
      </c>
      <c r="AT59" s="49">
        <v>19.415</v>
      </c>
      <c r="AU59" s="2">
        <v>0.329067796610169</v>
      </c>
      <c r="AV59" s="51">
        <v>605411.390249386</v>
      </c>
      <c r="AW59" s="49">
        <v>555980.027845738</v>
      </c>
      <c r="AY59" s="4">
        <v>40087</v>
      </c>
      <c r="AZ59" s="49">
        <v>203</v>
      </c>
      <c r="BA59" s="49">
        <v>99137.6951940506</v>
      </c>
      <c r="BB59" s="49">
        <v>426.837</v>
      </c>
      <c r="BC59" s="2">
        <v>2.10264532019704</v>
      </c>
      <c r="BD59" s="51">
        <v>295167.590738278</v>
      </c>
      <c r="BE59" s="49">
        <v>232261.250065132</v>
      </c>
      <c r="BG59" s="4">
        <v>40087</v>
      </c>
      <c r="BH59" s="49">
        <v>367</v>
      </c>
      <c r="BI59" s="49">
        <v>43193.3579772873</v>
      </c>
      <c r="BJ59" s="49">
        <v>290.334</v>
      </c>
      <c r="BK59" s="2">
        <v>0.791100817438692</v>
      </c>
      <c r="BL59" s="51">
        <v>203744.197141837</v>
      </c>
      <c r="BM59" s="49">
        <v>148771.270251804</v>
      </c>
      <c r="BO59" s="4">
        <v>40087</v>
      </c>
      <c r="BP59" s="49">
        <v>405</v>
      </c>
      <c r="BQ59" s="49">
        <v>157542.754225546</v>
      </c>
      <c r="BR59" s="49">
        <v>1329.888</v>
      </c>
      <c r="BS59" s="2">
        <v>3.28367407407407</v>
      </c>
      <c r="BT59" s="51">
        <v>151360.023475804</v>
      </c>
      <c r="BU59" s="49">
        <v>118463.174512099</v>
      </c>
      <c r="BV59" s="151">
        <v>29.422352941176474</v>
      </c>
    </row>
    <row r="60" spans="1:74" ht="12.75">
      <c r="A60">
        <v>59</v>
      </c>
      <c r="B60" s="4">
        <v>40118</v>
      </c>
      <c r="C60" s="4">
        <v>40147</v>
      </c>
      <c r="D60" s="49">
        <v>1162</v>
      </c>
      <c r="E60" s="49">
        <v>303061.169325416</v>
      </c>
      <c r="F60" s="49">
        <v>2258.708</v>
      </c>
      <c r="G60" s="2">
        <v>1.94381067125645</v>
      </c>
      <c r="H60" s="46">
        <v>207297.166696149</v>
      </c>
      <c r="I60" s="49">
        <v>134174.56764018</v>
      </c>
      <c r="K60" s="4">
        <v>40118</v>
      </c>
      <c r="L60" s="49">
        <v>403</v>
      </c>
      <c r="M60" s="49">
        <v>47492.1098285571</v>
      </c>
      <c r="N60" s="49">
        <v>265.156</v>
      </c>
      <c r="O60" s="2">
        <v>0.657955334987593</v>
      </c>
      <c r="P60" s="51">
        <v>261034.925976078</v>
      </c>
      <c r="Q60" s="49">
        <v>179110.070405939</v>
      </c>
      <c r="S60" s="4">
        <v>40118</v>
      </c>
      <c r="T60" s="49">
        <v>550</v>
      </c>
      <c r="U60" s="49">
        <v>222136.365706282</v>
      </c>
      <c r="V60" s="49">
        <v>1484.891</v>
      </c>
      <c r="W60" s="2">
        <v>2.69980181818182</v>
      </c>
      <c r="X60" s="51">
        <v>196544.040048648</v>
      </c>
      <c r="Y60" s="49">
        <v>149597.758829626</v>
      </c>
      <c r="AA60" s="4">
        <v>40118</v>
      </c>
      <c r="AB60" s="49">
        <v>79</v>
      </c>
      <c r="AC60" s="49">
        <v>20358.589839676</v>
      </c>
      <c r="AD60" s="49">
        <v>408.182</v>
      </c>
      <c r="AE60" s="2">
        <v>5.16686075949367</v>
      </c>
      <c r="AF60" s="51">
        <v>67892.4970672286</v>
      </c>
      <c r="AG60" s="49">
        <v>49876.2557870656</v>
      </c>
      <c r="AI60" s="4">
        <v>40118</v>
      </c>
      <c r="AJ60" s="49">
        <v>130</v>
      </c>
      <c r="AK60" s="49">
        <v>13074.1039509018</v>
      </c>
      <c r="AL60" s="49">
        <v>100.479</v>
      </c>
      <c r="AM60" s="2">
        <v>0.772915384615385</v>
      </c>
      <c r="AN60" s="51">
        <v>170919.255673059</v>
      </c>
      <c r="AO60" s="49">
        <v>130117.77536502</v>
      </c>
      <c r="AQ60" s="4">
        <v>40118</v>
      </c>
      <c r="AR60" s="49">
        <v>59</v>
      </c>
      <c r="AS60" s="49">
        <v>9965.7779526005</v>
      </c>
      <c r="AT60" s="49">
        <v>17.898</v>
      </c>
      <c r="AU60" s="2">
        <v>0.30335593220339</v>
      </c>
      <c r="AV60" s="51">
        <v>589547.620970393</v>
      </c>
      <c r="AW60" s="49">
        <v>556809.585015113</v>
      </c>
      <c r="AY60" s="4">
        <v>40118</v>
      </c>
      <c r="AZ60" s="49">
        <v>187</v>
      </c>
      <c r="BA60" s="49">
        <v>92218.6308091695</v>
      </c>
      <c r="BB60" s="49">
        <v>402.587</v>
      </c>
      <c r="BC60" s="2">
        <v>2.15287165775401</v>
      </c>
      <c r="BD60" s="51">
        <v>289064.295057438</v>
      </c>
      <c r="BE60" s="49">
        <v>229065.098498385</v>
      </c>
      <c r="BG60" s="4">
        <v>40118</v>
      </c>
      <c r="BH60" s="49">
        <v>344</v>
      </c>
      <c r="BI60" s="49">
        <v>37526.3318759566</v>
      </c>
      <c r="BJ60" s="49">
        <v>247.258</v>
      </c>
      <c r="BK60" s="2">
        <v>0.718773255813953</v>
      </c>
      <c r="BL60" s="51">
        <v>204691.178869495</v>
      </c>
      <c r="BM60" s="49">
        <v>151769.940208028</v>
      </c>
      <c r="BO60" s="4">
        <v>40118</v>
      </c>
      <c r="BP60" s="49">
        <v>363</v>
      </c>
      <c r="BQ60" s="49">
        <v>129917.734897113</v>
      </c>
      <c r="BR60" s="49">
        <v>1082.304</v>
      </c>
      <c r="BS60" s="2">
        <v>2.98155371900826</v>
      </c>
      <c r="BT60" s="51">
        <v>148882.090498666</v>
      </c>
      <c r="BU60" s="49">
        <v>120038.117661131</v>
      </c>
      <c r="BV60" s="151">
        <v>28.892222222222227</v>
      </c>
    </row>
    <row r="61" spans="1:74" ht="12.75">
      <c r="A61">
        <v>60</v>
      </c>
      <c r="B61" s="4">
        <v>40148</v>
      </c>
      <c r="C61" s="4">
        <v>40178</v>
      </c>
      <c r="D61" s="49">
        <v>1180</v>
      </c>
      <c r="E61" s="49">
        <v>325805.892448001</v>
      </c>
      <c r="F61" s="49">
        <v>2426.1</v>
      </c>
      <c r="G61" s="2">
        <v>2.05601694915254</v>
      </c>
      <c r="H61" s="46">
        <v>212441.543509521</v>
      </c>
      <c r="I61" s="49">
        <v>134292.029367298</v>
      </c>
      <c r="K61" s="4">
        <v>40148</v>
      </c>
      <c r="L61" s="49">
        <v>406</v>
      </c>
      <c r="M61" s="49">
        <v>50477.9735822083</v>
      </c>
      <c r="N61" s="49">
        <v>279.362</v>
      </c>
      <c r="O61" s="2">
        <v>0.688083743842365</v>
      </c>
      <c r="P61" s="51">
        <v>273025.410578357</v>
      </c>
      <c r="Q61" s="49">
        <v>180690.192589573</v>
      </c>
      <c r="S61" s="4">
        <v>40148</v>
      </c>
      <c r="T61" s="49">
        <v>560</v>
      </c>
      <c r="U61" s="49">
        <v>239603.079709265</v>
      </c>
      <c r="V61" s="49">
        <v>1643.057</v>
      </c>
      <c r="W61" s="2">
        <v>2.93403035714286</v>
      </c>
      <c r="X61" s="51">
        <v>196951.838165128</v>
      </c>
      <c r="Y61" s="49">
        <v>145827.612620417</v>
      </c>
      <c r="AA61" s="4">
        <v>40148</v>
      </c>
      <c r="AB61" s="49">
        <v>83</v>
      </c>
      <c r="AC61" s="49">
        <v>21588.5245927079</v>
      </c>
      <c r="AD61" s="49">
        <v>396.999</v>
      </c>
      <c r="AE61" s="2">
        <v>4.78312048192771</v>
      </c>
      <c r="AF61" s="51">
        <v>71480.9580688421</v>
      </c>
      <c r="AG61" s="49">
        <v>54379.2921209068</v>
      </c>
      <c r="AH61" s="72"/>
      <c r="AI61" s="4">
        <v>40148</v>
      </c>
      <c r="AJ61" s="49">
        <v>131</v>
      </c>
      <c r="AK61" s="49">
        <v>14136.3145638197</v>
      </c>
      <c r="AL61" s="49">
        <v>106.682</v>
      </c>
      <c r="AM61" s="2">
        <v>0.81436641221374</v>
      </c>
      <c r="AN61" s="51">
        <v>180204.24239875</v>
      </c>
      <c r="AO61" s="49">
        <v>132508.900881308</v>
      </c>
      <c r="AQ61" s="4">
        <v>40148</v>
      </c>
      <c r="AR61" s="49">
        <v>61</v>
      </c>
      <c r="AS61" s="49">
        <v>10204.4784470882</v>
      </c>
      <c r="AT61" s="49">
        <v>18.531</v>
      </c>
      <c r="AU61" s="2">
        <v>0.303786885245902</v>
      </c>
      <c r="AV61" s="51">
        <v>592268.700259281</v>
      </c>
      <c r="AW61" s="49">
        <v>550670.684101678</v>
      </c>
      <c r="AY61" s="4">
        <v>40148</v>
      </c>
      <c r="AZ61" s="49">
        <v>187</v>
      </c>
      <c r="BA61" s="49">
        <v>93060.5127725492</v>
      </c>
      <c r="BB61" s="49">
        <v>400.44</v>
      </c>
      <c r="BC61" s="2">
        <v>2.14139037433155</v>
      </c>
      <c r="BD61" s="51">
        <v>296350.414149323</v>
      </c>
      <c r="BE61" s="49">
        <v>232395.646719981</v>
      </c>
      <c r="BG61" s="4">
        <v>40148</v>
      </c>
      <c r="BH61" s="49">
        <v>345</v>
      </c>
      <c r="BI61" s="49">
        <v>40273.4951351201</v>
      </c>
      <c r="BJ61" s="49">
        <v>260.831</v>
      </c>
      <c r="BK61" s="2">
        <v>0.756031884057971</v>
      </c>
      <c r="BL61" s="51">
        <v>216579.495591295</v>
      </c>
      <c r="BM61" s="49">
        <v>154404.55749171</v>
      </c>
      <c r="BO61" s="4">
        <v>40148</v>
      </c>
      <c r="BP61" s="49">
        <v>373</v>
      </c>
      <c r="BQ61" s="49">
        <v>146542.566936716</v>
      </c>
      <c r="BR61" s="49">
        <v>1242.617</v>
      </c>
      <c r="BS61" s="2">
        <v>3.33141286863271</v>
      </c>
      <c r="BT61" s="51">
        <v>147119.308114071</v>
      </c>
      <c r="BU61" s="49">
        <v>117930.598838352</v>
      </c>
      <c r="BV61" s="151">
        <v>30.037368421052633</v>
      </c>
    </row>
    <row r="62" spans="1:74" s="5" customFormat="1" ht="12.75">
      <c r="A62">
        <v>61</v>
      </c>
      <c r="B62" s="4">
        <v>40179</v>
      </c>
      <c r="C62" s="4">
        <v>40209</v>
      </c>
      <c r="D62" s="49">
        <v>972</v>
      </c>
      <c r="E62" s="49">
        <v>244438.062674797</v>
      </c>
      <c r="F62" s="49">
        <v>1871.908</v>
      </c>
      <c r="G62" s="2">
        <v>1.92583127572016</v>
      </c>
      <c r="H62" s="46">
        <v>210713.524992289</v>
      </c>
      <c r="I62" s="49">
        <v>130582.305687457</v>
      </c>
      <c r="J62"/>
      <c r="K62" s="4">
        <v>40179</v>
      </c>
      <c r="L62" s="49">
        <v>344</v>
      </c>
      <c r="M62" s="49">
        <v>44055.4225364645</v>
      </c>
      <c r="N62" s="49">
        <v>239.382</v>
      </c>
      <c r="O62" s="2">
        <v>0.695877906976744</v>
      </c>
      <c r="P62" s="51">
        <v>262695.690100067</v>
      </c>
      <c r="Q62" s="49">
        <v>184038.158827583</v>
      </c>
      <c r="R62"/>
      <c r="S62" s="4">
        <v>40179</v>
      </c>
      <c r="T62" s="49">
        <v>460</v>
      </c>
      <c r="U62" s="49">
        <v>168563.565075148</v>
      </c>
      <c r="V62" s="49">
        <v>1143.758</v>
      </c>
      <c r="W62" s="2">
        <v>2.48643043478261</v>
      </c>
      <c r="X62" s="51">
        <v>200134.261520498</v>
      </c>
      <c r="Y62" s="49">
        <v>147376.949560264</v>
      </c>
      <c r="Z62"/>
      <c r="AA62" s="4">
        <v>40179</v>
      </c>
      <c r="AB62" s="49">
        <v>60</v>
      </c>
      <c r="AC62" s="49">
        <v>20089.9244569823</v>
      </c>
      <c r="AD62" s="49">
        <v>400.995</v>
      </c>
      <c r="AE62" s="2">
        <v>6.68325</v>
      </c>
      <c r="AF62" s="51">
        <v>67078.666249022</v>
      </c>
      <c r="AG62" s="49">
        <v>50100.1869274737</v>
      </c>
      <c r="AI62" s="4">
        <v>40179</v>
      </c>
      <c r="AJ62" s="49">
        <v>108</v>
      </c>
      <c r="AK62" s="49">
        <v>11729.1506062014</v>
      </c>
      <c r="AL62" s="49">
        <v>87.773</v>
      </c>
      <c r="AM62" s="2">
        <v>0.812712962962963</v>
      </c>
      <c r="AN62" s="51">
        <v>169997.672441767</v>
      </c>
      <c r="AO62" s="49">
        <v>133630.508313506</v>
      </c>
      <c r="AP62"/>
      <c r="AQ62" s="4">
        <v>40179</v>
      </c>
      <c r="AR62" s="49">
        <v>53</v>
      </c>
      <c r="AS62" s="49">
        <v>9021.0266766355</v>
      </c>
      <c r="AT62" s="49">
        <v>15.356</v>
      </c>
      <c r="AU62" s="2">
        <v>0.289735849056604</v>
      </c>
      <c r="AV62" s="51">
        <v>590419.87774037</v>
      </c>
      <c r="AW62" s="49">
        <v>587459.408481082</v>
      </c>
      <c r="AX62"/>
      <c r="AY62" s="4">
        <v>40179</v>
      </c>
      <c r="AZ62" s="49">
        <v>158</v>
      </c>
      <c r="BA62" s="49">
        <v>65579.2875696297</v>
      </c>
      <c r="BB62" s="49">
        <v>258.158</v>
      </c>
      <c r="BC62" s="2">
        <v>1.63391139240506</v>
      </c>
      <c r="BD62" s="51">
        <v>297519.016957975</v>
      </c>
      <c r="BE62" s="49">
        <v>254027.717791545</v>
      </c>
      <c r="BF62"/>
      <c r="BG62" s="4">
        <v>40179</v>
      </c>
      <c r="BH62" s="49">
        <v>291</v>
      </c>
      <c r="BI62" s="49">
        <v>35034.395859829</v>
      </c>
      <c r="BJ62" s="49">
        <v>224.026</v>
      </c>
      <c r="BK62" s="2">
        <v>0.769848797250859</v>
      </c>
      <c r="BL62" s="51">
        <v>203007.092351146</v>
      </c>
      <c r="BM62" s="49">
        <v>156385.401068755</v>
      </c>
      <c r="BN62"/>
      <c r="BO62" s="4">
        <v>40179</v>
      </c>
      <c r="BP62" s="49">
        <v>302</v>
      </c>
      <c r="BQ62" s="49">
        <v>102984.277505519</v>
      </c>
      <c r="BR62" s="49">
        <v>885.6</v>
      </c>
      <c r="BS62" s="2">
        <v>2.93245033112583</v>
      </c>
      <c r="BT62" s="51">
        <v>149184.621258508</v>
      </c>
      <c r="BU62" s="49">
        <v>116287.576225744</v>
      </c>
      <c r="BV62" s="152">
        <v>29.81666666666667</v>
      </c>
    </row>
    <row r="63" spans="1:74" s="5" customFormat="1" ht="12.75">
      <c r="A63">
        <v>62</v>
      </c>
      <c r="B63" s="4">
        <v>40210</v>
      </c>
      <c r="C63" s="4">
        <v>40237</v>
      </c>
      <c r="D63" s="49">
        <v>1220</v>
      </c>
      <c r="E63" s="49">
        <v>336122.685469145</v>
      </c>
      <c r="F63" s="49">
        <v>2368.066</v>
      </c>
      <c r="G63" s="2">
        <v>1.94103770491803</v>
      </c>
      <c r="H63" s="46">
        <v>214992.288222965</v>
      </c>
      <c r="I63" s="49">
        <v>141939.745543049</v>
      </c>
      <c r="J63"/>
      <c r="K63" s="4">
        <v>40210</v>
      </c>
      <c r="L63" s="49">
        <v>426</v>
      </c>
      <c r="M63" s="49">
        <v>68843.5735007202</v>
      </c>
      <c r="N63" s="49">
        <v>358.361</v>
      </c>
      <c r="O63" s="2">
        <v>0.841223004694836</v>
      </c>
      <c r="P63" s="51">
        <v>272972.886526726</v>
      </c>
      <c r="Q63" s="49">
        <v>192106.768037594</v>
      </c>
      <c r="R63"/>
      <c r="S63" s="4">
        <v>40210</v>
      </c>
      <c r="T63" s="49">
        <v>589</v>
      </c>
      <c r="U63" s="49">
        <v>236800.881497359</v>
      </c>
      <c r="V63" s="49">
        <v>1566.724</v>
      </c>
      <c r="W63" s="2">
        <v>2.65997283531409</v>
      </c>
      <c r="X63" s="51">
        <v>200612.888043494</v>
      </c>
      <c r="Y63" s="49">
        <v>151143.967602053</v>
      </c>
      <c r="Z63"/>
      <c r="AA63" s="4">
        <v>40210</v>
      </c>
      <c r="AB63" s="49">
        <v>73</v>
      </c>
      <c r="AC63" s="49">
        <v>17890.2726779593</v>
      </c>
      <c r="AD63" s="49">
        <v>350.94</v>
      </c>
      <c r="AE63" s="2">
        <v>4.80739726027397</v>
      </c>
      <c r="AF63" s="51">
        <v>65100.7473653764</v>
      </c>
      <c r="AG63" s="49">
        <v>50978.1520429683</v>
      </c>
      <c r="AI63" s="4">
        <v>40210</v>
      </c>
      <c r="AJ63" s="49">
        <v>132</v>
      </c>
      <c r="AK63" s="49">
        <v>12587.957793106</v>
      </c>
      <c r="AL63" s="49">
        <v>92.041</v>
      </c>
      <c r="AM63" s="2">
        <v>0.697280303030303</v>
      </c>
      <c r="AN63" s="51">
        <v>174930.27542683</v>
      </c>
      <c r="AO63" s="49">
        <v>136764.678709553</v>
      </c>
      <c r="AP63"/>
      <c r="AQ63" s="4">
        <v>40210</v>
      </c>
      <c r="AR63" s="49">
        <v>63</v>
      </c>
      <c r="AS63" s="49">
        <v>13943.0920233038</v>
      </c>
      <c r="AT63" s="49">
        <v>25.848</v>
      </c>
      <c r="AU63" s="2">
        <v>0.410285714285714</v>
      </c>
      <c r="AV63" s="51">
        <v>611506.694514904</v>
      </c>
      <c r="AW63" s="49">
        <v>539426.339496433</v>
      </c>
      <c r="AX63"/>
      <c r="AY63" s="4">
        <v>40210</v>
      </c>
      <c r="AZ63" s="49">
        <v>198</v>
      </c>
      <c r="BA63" s="49">
        <v>99895.8001153232</v>
      </c>
      <c r="BB63" s="49">
        <v>407.829</v>
      </c>
      <c r="BC63" s="2">
        <v>2.05974242424242</v>
      </c>
      <c r="BD63" s="51">
        <v>296680.052986355</v>
      </c>
      <c r="BE63" s="49">
        <v>244945.308242727</v>
      </c>
      <c r="BF63"/>
      <c r="BG63" s="4">
        <v>40210</v>
      </c>
      <c r="BH63" s="49">
        <v>363</v>
      </c>
      <c r="BI63" s="49">
        <v>54900.4814774164</v>
      </c>
      <c r="BJ63" s="49">
        <v>332.513</v>
      </c>
      <c r="BK63" s="2">
        <v>0.916013774104683</v>
      </c>
      <c r="BL63" s="51">
        <v>214219.085140348</v>
      </c>
      <c r="BM63" s="49">
        <v>165107.774665701</v>
      </c>
      <c r="BN63"/>
      <c r="BO63" s="4">
        <v>40210</v>
      </c>
      <c r="BP63" s="49">
        <v>391</v>
      </c>
      <c r="BQ63" s="49">
        <v>136905.081382036</v>
      </c>
      <c r="BR63" s="49">
        <v>1158.895</v>
      </c>
      <c r="BS63" s="2">
        <v>2.96392583120205</v>
      </c>
      <c r="BT63" s="51">
        <v>151965.065387007</v>
      </c>
      <c r="BU63" s="49">
        <v>118134.154847537</v>
      </c>
      <c r="BV63" s="151">
        <v>30.18846153846154</v>
      </c>
    </row>
    <row r="64" spans="1:74" ht="12.75">
      <c r="A64">
        <v>63</v>
      </c>
      <c r="B64" s="4">
        <v>40238</v>
      </c>
      <c r="C64" s="4">
        <v>40268</v>
      </c>
      <c r="D64" s="49">
        <v>1233</v>
      </c>
      <c r="E64" s="49">
        <v>353087.962560648</v>
      </c>
      <c r="F64" s="49">
        <v>2661.145</v>
      </c>
      <c r="G64" s="2">
        <v>2.15826845093268</v>
      </c>
      <c r="H64" s="46">
        <v>207192.953338832</v>
      </c>
      <c r="I64" s="49">
        <v>132682.722121736</v>
      </c>
      <c r="K64" s="4">
        <v>40238</v>
      </c>
      <c r="L64" s="49">
        <v>459</v>
      </c>
      <c r="M64" s="49">
        <v>91265.7096043361</v>
      </c>
      <c r="N64" s="49">
        <v>559.862</v>
      </c>
      <c r="O64" s="2">
        <v>1.21974291938998</v>
      </c>
      <c r="P64" s="51">
        <v>254497.211076674</v>
      </c>
      <c r="Q64" s="49">
        <v>163014.652904352</v>
      </c>
      <c r="S64" s="4">
        <v>40238</v>
      </c>
      <c r="T64" s="49">
        <v>554</v>
      </c>
      <c r="U64" s="49">
        <v>220325.954619786</v>
      </c>
      <c r="V64" s="49">
        <v>1511.399</v>
      </c>
      <c r="W64" s="2">
        <v>2.72815703971119</v>
      </c>
      <c r="X64" s="51">
        <v>196707.711687811</v>
      </c>
      <c r="Y64" s="49">
        <v>145776.16805343</v>
      </c>
      <c r="AA64" s="4">
        <v>40238</v>
      </c>
      <c r="AB64" s="49">
        <v>80</v>
      </c>
      <c r="AC64" s="49">
        <v>24730.4662611475</v>
      </c>
      <c r="AD64" s="49">
        <v>467.42</v>
      </c>
      <c r="AE64" s="2">
        <v>5.84275</v>
      </c>
      <c r="AF64" s="51">
        <v>64905.3163039388</v>
      </c>
      <c r="AG64" s="49">
        <v>52908.4469238533</v>
      </c>
      <c r="AI64" s="4">
        <v>40238</v>
      </c>
      <c r="AJ64" s="49">
        <v>140</v>
      </c>
      <c r="AK64" s="49">
        <v>16765.8320753778</v>
      </c>
      <c r="AL64" s="49">
        <v>122.464</v>
      </c>
      <c r="AM64" s="2">
        <v>0.874742857142857</v>
      </c>
      <c r="AN64" s="51">
        <v>174901.385737315</v>
      </c>
      <c r="AO64" s="49">
        <v>136904.168370932</v>
      </c>
      <c r="AQ64" s="4">
        <v>40238</v>
      </c>
      <c r="AR64" s="49">
        <v>67</v>
      </c>
      <c r="AS64" s="49">
        <v>12893.2656574939</v>
      </c>
      <c r="AT64" s="49">
        <v>26.71</v>
      </c>
      <c r="AU64" s="2">
        <v>0.39865671641791</v>
      </c>
      <c r="AV64" s="51">
        <v>529083.923390638</v>
      </c>
      <c r="AW64" s="49">
        <v>482713.053444174</v>
      </c>
      <c r="AY64" s="4">
        <v>40238</v>
      </c>
      <c r="AZ64" s="49">
        <v>180</v>
      </c>
      <c r="BA64" s="49">
        <v>94329.4418572064</v>
      </c>
      <c r="BB64" s="49">
        <v>387.427</v>
      </c>
      <c r="BC64" s="2">
        <v>2.15237222222222</v>
      </c>
      <c r="BD64" s="51">
        <v>296419.422074304</v>
      </c>
      <c r="BE64" s="49">
        <v>243476.685561942</v>
      </c>
      <c r="BG64" s="4">
        <v>40238</v>
      </c>
      <c r="BH64" s="49">
        <v>392</v>
      </c>
      <c r="BI64" s="49">
        <v>78372.4439468422</v>
      </c>
      <c r="BJ64" s="49">
        <v>533.152000000001</v>
      </c>
      <c r="BK64" s="2">
        <v>1.36008163265306</v>
      </c>
      <c r="BL64" s="51">
        <v>207565.298512807</v>
      </c>
      <c r="BM64" s="49">
        <v>146998.31182635</v>
      </c>
      <c r="BO64" s="4">
        <v>40238</v>
      </c>
      <c r="BP64" s="49">
        <v>374</v>
      </c>
      <c r="BQ64" s="49">
        <v>125996.51276258</v>
      </c>
      <c r="BR64" s="49">
        <v>1123.972</v>
      </c>
      <c r="BS64" s="2">
        <v>3.00527272727273</v>
      </c>
      <c r="BT64" s="51">
        <v>148718.11845367</v>
      </c>
      <c r="BU64" s="49">
        <v>112099.334113821</v>
      </c>
      <c r="BV64" s="151">
        <v>29.554285714285715</v>
      </c>
    </row>
    <row r="65" spans="1:74" ht="12.75">
      <c r="A65">
        <v>64</v>
      </c>
      <c r="B65" s="4">
        <v>40269</v>
      </c>
      <c r="C65" s="4">
        <v>40298</v>
      </c>
      <c r="D65" s="49">
        <v>1266</v>
      </c>
      <c r="E65" s="49">
        <v>326463.440969763</v>
      </c>
      <c r="F65" s="49">
        <v>2591.103</v>
      </c>
      <c r="G65" s="2">
        <v>2.04668483412322</v>
      </c>
      <c r="H65" s="46">
        <v>206612.736436348</v>
      </c>
      <c r="I65" s="49">
        <v>125994.003700263</v>
      </c>
      <c r="K65" s="4">
        <v>40269</v>
      </c>
      <c r="L65" s="49">
        <v>460</v>
      </c>
      <c r="M65" s="49">
        <v>63290.6059553473</v>
      </c>
      <c r="N65" s="49">
        <v>355.155</v>
      </c>
      <c r="O65" s="2">
        <v>0.772076086956522</v>
      </c>
      <c r="P65" s="51">
        <v>262285.340682382</v>
      </c>
      <c r="Q65" s="49">
        <v>178205.588983253</v>
      </c>
      <c r="S65" s="4">
        <v>40269</v>
      </c>
      <c r="T65" s="49">
        <v>579</v>
      </c>
      <c r="U65" s="49">
        <v>219630.403084337</v>
      </c>
      <c r="V65" s="49">
        <v>1591.707</v>
      </c>
      <c r="W65" s="2">
        <v>2.7490621761658</v>
      </c>
      <c r="X65" s="51">
        <v>189125.884969009</v>
      </c>
      <c r="Y65" s="49">
        <v>137984.191238926</v>
      </c>
      <c r="AA65" s="4">
        <v>40269</v>
      </c>
      <c r="AB65" s="49">
        <v>75</v>
      </c>
      <c r="AC65" s="49">
        <v>24205.8831849773</v>
      </c>
      <c r="AD65" s="49">
        <v>484.906</v>
      </c>
      <c r="AE65" s="2">
        <v>6.46541333333333</v>
      </c>
      <c r="AF65" s="51">
        <v>61683.6362971591</v>
      </c>
      <c r="AG65" s="49">
        <v>49918.7124617499</v>
      </c>
      <c r="AI65" s="4">
        <v>40269</v>
      </c>
      <c r="AJ65" s="49">
        <v>152</v>
      </c>
      <c r="AK65" s="49">
        <v>19336.5487451015</v>
      </c>
      <c r="AL65" s="49">
        <v>159.335</v>
      </c>
      <c r="AM65" s="2">
        <v>1.04825657894737</v>
      </c>
      <c r="AN65" s="51">
        <v>176252.022994592</v>
      </c>
      <c r="AO65" s="49">
        <v>121357.823109182</v>
      </c>
      <c r="AQ65" s="4">
        <v>40269</v>
      </c>
      <c r="AR65" s="49">
        <v>73</v>
      </c>
      <c r="AS65" s="49">
        <v>14663.7141654925</v>
      </c>
      <c r="AT65" s="49">
        <v>29.373</v>
      </c>
      <c r="AU65" s="2">
        <v>0.402369863013699</v>
      </c>
      <c r="AV65" s="51">
        <v>547040.139531637</v>
      </c>
      <c r="AW65" s="49">
        <v>499224.259200371</v>
      </c>
      <c r="AY65" s="4">
        <v>40269</v>
      </c>
      <c r="AZ65" s="49">
        <v>192</v>
      </c>
      <c r="BA65" s="49">
        <v>91725.7188876538</v>
      </c>
      <c r="BB65" s="49">
        <v>394.374</v>
      </c>
      <c r="BC65" s="2">
        <v>2.05403125</v>
      </c>
      <c r="BD65" s="51">
        <v>284591.218991342</v>
      </c>
      <c r="BE65" s="49">
        <v>232585.613878333</v>
      </c>
      <c r="BG65" s="4">
        <v>40269</v>
      </c>
      <c r="BH65" s="49">
        <v>387</v>
      </c>
      <c r="BI65" s="49">
        <v>48626.8917898548</v>
      </c>
      <c r="BJ65" s="49">
        <v>325.782</v>
      </c>
      <c r="BK65" s="2">
        <v>0.841813953488372</v>
      </c>
      <c r="BL65" s="51">
        <v>208571.903173349</v>
      </c>
      <c r="BM65" s="49">
        <v>149262.058032226</v>
      </c>
      <c r="BO65" s="4">
        <v>40269</v>
      </c>
      <c r="BP65" s="49">
        <v>387</v>
      </c>
      <c r="BQ65" s="49">
        <v>127904.684196683</v>
      </c>
      <c r="BR65" s="49">
        <v>1197.333</v>
      </c>
      <c r="BS65" s="2">
        <v>3.09388372093023</v>
      </c>
      <c r="BT65" s="51">
        <v>141763.238632349</v>
      </c>
      <c r="BU65" s="49">
        <v>106824.654625474</v>
      </c>
      <c r="BV65" s="151">
        <v>29.2325</v>
      </c>
    </row>
    <row r="66" spans="1:74" ht="12.75">
      <c r="A66">
        <v>65</v>
      </c>
      <c r="B66" s="4">
        <v>40299</v>
      </c>
      <c r="C66" s="4">
        <v>40329</v>
      </c>
      <c r="D66" s="49">
        <v>1221</v>
      </c>
      <c r="E66" s="49">
        <v>323999.39246746</v>
      </c>
      <c r="F66" s="49">
        <v>2418.178</v>
      </c>
      <c r="G66" s="2">
        <v>1.98048976248976</v>
      </c>
      <c r="H66" s="46">
        <v>216143.946034885</v>
      </c>
      <c r="I66" s="49">
        <v>133984.922725895</v>
      </c>
      <c r="K66" s="4">
        <v>40299</v>
      </c>
      <c r="L66" s="49">
        <v>433</v>
      </c>
      <c r="M66" s="49">
        <v>66095.2638262604</v>
      </c>
      <c r="N66" s="49">
        <v>370.326</v>
      </c>
      <c r="O66" s="2">
        <v>0.855256351039261</v>
      </c>
      <c r="P66" s="51">
        <v>275388.271559776</v>
      </c>
      <c r="Q66" s="49">
        <v>178478.594066472</v>
      </c>
      <c r="S66" s="4">
        <v>40299</v>
      </c>
      <c r="T66" s="49">
        <v>553</v>
      </c>
      <c r="U66" s="49">
        <v>217974.159713052</v>
      </c>
      <c r="V66" s="49">
        <v>1494.927</v>
      </c>
      <c r="W66" s="2">
        <v>2.70330379746835</v>
      </c>
      <c r="X66" s="51">
        <v>201463.623059527</v>
      </c>
      <c r="Y66" s="49">
        <v>145809.233302397</v>
      </c>
      <c r="AA66" s="4">
        <v>40299</v>
      </c>
      <c r="AB66" s="49">
        <v>84</v>
      </c>
      <c r="AC66" s="49">
        <v>21300.2357977859</v>
      </c>
      <c r="AD66" s="49">
        <v>408.158</v>
      </c>
      <c r="AE66" s="2">
        <v>4.85902380952381</v>
      </c>
      <c r="AF66" s="51">
        <v>66333.5104063206</v>
      </c>
      <c r="AG66" s="49">
        <v>52186.2509072121</v>
      </c>
      <c r="AI66" s="4">
        <v>40299</v>
      </c>
      <c r="AJ66" s="49">
        <v>151</v>
      </c>
      <c r="AK66" s="49">
        <v>18629.7331303609</v>
      </c>
      <c r="AL66" s="49">
        <v>144.767</v>
      </c>
      <c r="AM66" s="2">
        <v>0.958721854304636</v>
      </c>
      <c r="AN66" s="51">
        <v>183359.192696441</v>
      </c>
      <c r="AO66" s="49">
        <v>128687.705971395</v>
      </c>
      <c r="AQ66" s="4">
        <v>40299</v>
      </c>
      <c r="AR66" s="49">
        <v>79</v>
      </c>
      <c r="AS66" s="49">
        <v>15269.4962108425</v>
      </c>
      <c r="AT66" s="49">
        <v>30.034</v>
      </c>
      <c r="AU66" s="2">
        <v>0.380177215189873</v>
      </c>
      <c r="AV66" s="51">
        <v>542131.03964036</v>
      </c>
      <c r="AW66" s="49">
        <v>508407.012414014</v>
      </c>
      <c r="AY66" s="4">
        <v>40299</v>
      </c>
      <c r="AZ66" s="49">
        <v>178</v>
      </c>
      <c r="BA66" s="49">
        <v>85666.3341027688</v>
      </c>
      <c r="BB66" s="49">
        <v>321.762</v>
      </c>
      <c r="BC66" s="2">
        <v>1.80765168539326</v>
      </c>
      <c r="BD66" s="51">
        <v>313317.043072039</v>
      </c>
      <c r="BE66" s="49">
        <v>266241.302897075</v>
      </c>
      <c r="BG66" s="4">
        <v>40299</v>
      </c>
      <c r="BH66" s="49">
        <v>354</v>
      </c>
      <c r="BI66" s="49">
        <v>50825.7676154179</v>
      </c>
      <c r="BJ66" s="49">
        <v>340.292</v>
      </c>
      <c r="BK66" s="2">
        <v>0.961276836158192</v>
      </c>
      <c r="BL66" s="51">
        <v>215860.930660436</v>
      </c>
      <c r="BM66" s="49">
        <v>149359.2785473</v>
      </c>
      <c r="BO66" s="4">
        <v>40299</v>
      </c>
      <c r="BP66" s="49">
        <v>375</v>
      </c>
      <c r="BQ66" s="49">
        <v>132307.825610283</v>
      </c>
      <c r="BR66" s="49">
        <v>1173.165</v>
      </c>
      <c r="BS66" s="2">
        <v>3.12844</v>
      </c>
      <c r="BT66" s="51">
        <v>148370.533026921</v>
      </c>
      <c r="BU66" s="49">
        <v>112778.531246911</v>
      </c>
      <c r="BV66" s="151">
        <v>30.414705882352944</v>
      </c>
    </row>
    <row r="67" spans="1:74" s="146" customFormat="1" ht="12.75">
      <c r="A67">
        <v>66</v>
      </c>
      <c r="B67" s="4">
        <v>40330</v>
      </c>
      <c r="C67" s="4">
        <v>40359</v>
      </c>
      <c r="D67" s="49">
        <v>1221</v>
      </c>
      <c r="E67" s="49">
        <v>323597.147671168</v>
      </c>
      <c r="F67" s="49">
        <v>2349.721</v>
      </c>
      <c r="G67" s="2">
        <v>1.92442342342342</v>
      </c>
      <c r="H67" s="46">
        <v>222934.516883795</v>
      </c>
      <c r="I67" s="49">
        <v>137717.264165051</v>
      </c>
      <c r="J67"/>
      <c r="K67" s="4">
        <v>40330</v>
      </c>
      <c r="L67" s="49">
        <v>455</v>
      </c>
      <c r="M67" s="49">
        <v>64809.3706460259</v>
      </c>
      <c r="N67" s="49">
        <v>324.259</v>
      </c>
      <c r="O67" s="2">
        <v>0.712657142857143</v>
      </c>
      <c r="P67" s="51">
        <v>280345.794642815</v>
      </c>
      <c r="Q67" s="49">
        <v>199869.149803169</v>
      </c>
      <c r="R67"/>
      <c r="S67" s="4">
        <v>40330</v>
      </c>
      <c r="T67" s="49">
        <v>538</v>
      </c>
      <c r="U67" s="49">
        <v>218669.797094479</v>
      </c>
      <c r="V67" s="49">
        <v>1442.663</v>
      </c>
      <c r="W67" s="2">
        <v>2.68152973977695</v>
      </c>
      <c r="X67" s="51">
        <v>205288.501907803</v>
      </c>
      <c r="Y67" s="49">
        <v>151573.719638251</v>
      </c>
      <c r="Z67"/>
      <c r="AA67" s="4">
        <v>40330</v>
      </c>
      <c r="AB67" s="49">
        <v>76</v>
      </c>
      <c r="AC67" s="49">
        <v>25149.511232276</v>
      </c>
      <c r="AD67" s="49">
        <v>481.885</v>
      </c>
      <c r="AE67" s="2">
        <v>6.34059210526316</v>
      </c>
      <c r="AF67" s="51">
        <v>62343.7856376318</v>
      </c>
      <c r="AG67" s="49">
        <v>52189.8611334156</v>
      </c>
      <c r="AH67" s="5"/>
      <c r="AI67" s="4">
        <v>40330</v>
      </c>
      <c r="AJ67" s="49">
        <v>152</v>
      </c>
      <c r="AK67" s="49">
        <v>14968.4686983882</v>
      </c>
      <c r="AL67" s="49">
        <v>100.914</v>
      </c>
      <c r="AM67" s="2">
        <v>0.663907894736842</v>
      </c>
      <c r="AN67" s="51">
        <v>193831.36064326</v>
      </c>
      <c r="AO67" s="49">
        <v>148328.96028686</v>
      </c>
      <c r="AP67"/>
      <c r="AQ67" s="4">
        <v>40330</v>
      </c>
      <c r="AR67" s="49">
        <v>81</v>
      </c>
      <c r="AS67" s="49">
        <v>16916.1509188571</v>
      </c>
      <c r="AT67" s="49">
        <v>32.347</v>
      </c>
      <c r="AU67" s="2">
        <v>0.399345679012346</v>
      </c>
      <c r="AV67" s="51">
        <v>560618.195558854</v>
      </c>
      <c r="AW67" s="49">
        <v>522958.880850066</v>
      </c>
      <c r="AX67"/>
      <c r="AY67" s="4">
        <v>40330</v>
      </c>
      <c r="AZ67" s="49">
        <v>170</v>
      </c>
      <c r="BA67" s="49">
        <v>82149.9261793957</v>
      </c>
      <c r="BB67" s="49">
        <v>284.068</v>
      </c>
      <c r="BC67" s="2">
        <v>1.67098823529412</v>
      </c>
      <c r="BD67" s="51">
        <v>322401.44149766</v>
      </c>
      <c r="BE67" s="49">
        <v>289191.060518593</v>
      </c>
      <c r="BF67"/>
      <c r="BG67" s="4">
        <v>40330</v>
      </c>
      <c r="BH67" s="49">
        <v>374</v>
      </c>
      <c r="BI67" s="49">
        <v>47893.2197271688</v>
      </c>
      <c r="BJ67" s="49">
        <v>291.912</v>
      </c>
      <c r="BK67" s="2">
        <v>0.780513368983957</v>
      </c>
      <c r="BL67" s="51">
        <v>219645.08749255</v>
      </c>
      <c r="BM67" s="49">
        <v>164067.320723947</v>
      </c>
      <c r="BN67"/>
      <c r="BO67" s="4">
        <v>40330</v>
      </c>
      <c r="BP67" s="49">
        <v>368</v>
      </c>
      <c r="BQ67" s="49">
        <v>136519.870915083</v>
      </c>
      <c r="BR67" s="49">
        <v>1158.595</v>
      </c>
      <c r="BS67" s="2">
        <v>3.14835597826087</v>
      </c>
      <c r="BT67" s="51">
        <v>151187.415684227</v>
      </c>
      <c r="BU67" s="49">
        <v>117832.263142067</v>
      </c>
      <c r="BV67" s="151">
        <v>31.189444444444444</v>
      </c>
    </row>
    <row r="68" spans="1:74" ht="12.75">
      <c r="A68">
        <v>67</v>
      </c>
      <c r="B68" s="4">
        <v>40360</v>
      </c>
      <c r="C68" s="4">
        <v>40390</v>
      </c>
      <c r="D68" s="49">
        <v>1197</v>
      </c>
      <c r="E68" s="49">
        <v>311452.144789092</v>
      </c>
      <c r="F68" s="49">
        <v>2272.288</v>
      </c>
      <c r="G68" s="2">
        <v>1.89831913116124</v>
      </c>
      <c r="H68" s="46">
        <v>216390.446266617</v>
      </c>
      <c r="I68" s="49">
        <v>137065.435714616</v>
      </c>
      <c r="K68" s="4">
        <v>40360</v>
      </c>
      <c r="L68" s="49">
        <v>414</v>
      </c>
      <c r="M68" s="49">
        <v>56665.0890090342</v>
      </c>
      <c r="N68" s="49">
        <v>296.533</v>
      </c>
      <c r="O68" s="2">
        <v>0.716263285024155</v>
      </c>
      <c r="P68" s="51">
        <v>266435.373762803</v>
      </c>
      <c r="Q68" s="49">
        <v>191092.016770593</v>
      </c>
      <c r="S68" s="4">
        <v>40360</v>
      </c>
      <c r="T68" s="49">
        <v>537</v>
      </c>
      <c r="U68" s="49">
        <v>207611.353869807</v>
      </c>
      <c r="V68" s="49">
        <v>1378.558</v>
      </c>
      <c r="W68" s="2">
        <v>2.56714711359404</v>
      </c>
      <c r="X68" s="51">
        <v>208004.34053828</v>
      </c>
      <c r="Y68" s="49">
        <v>150600.376530989</v>
      </c>
      <c r="AA68" s="4">
        <v>40360</v>
      </c>
      <c r="AB68" s="49">
        <v>75</v>
      </c>
      <c r="AC68" s="49">
        <v>22267.6402658968</v>
      </c>
      <c r="AD68" s="49">
        <v>428.484</v>
      </c>
      <c r="AE68" s="2">
        <v>5.71312</v>
      </c>
      <c r="AF68" s="51">
        <v>62657.8109068585</v>
      </c>
      <c r="AG68" s="49">
        <v>51968.4288465772</v>
      </c>
      <c r="AI68" s="4">
        <v>40360</v>
      </c>
      <c r="AJ68" s="49">
        <v>171</v>
      </c>
      <c r="AK68" s="49">
        <v>24908.061644354</v>
      </c>
      <c r="AL68" s="49">
        <v>168.713</v>
      </c>
      <c r="AM68" s="2">
        <v>0.986625730994152</v>
      </c>
      <c r="AN68" s="51">
        <v>188990.951791044</v>
      </c>
      <c r="AO68" s="49">
        <v>147635.698756788</v>
      </c>
      <c r="AQ68" s="4">
        <v>40360</v>
      </c>
      <c r="AR68" s="49">
        <v>74</v>
      </c>
      <c r="AS68" s="49">
        <v>14152.8533932737</v>
      </c>
      <c r="AT68" s="49">
        <v>29.991</v>
      </c>
      <c r="AU68" s="2">
        <v>0.405283783783784</v>
      </c>
      <c r="AV68" s="51">
        <v>505527.858042152</v>
      </c>
      <c r="AW68" s="49">
        <v>471903.350781024</v>
      </c>
      <c r="AY68" s="4">
        <v>40360</v>
      </c>
      <c r="AZ68" s="49">
        <v>176</v>
      </c>
      <c r="BA68" s="49">
        <v>80859.2949899931</v>
      </c>
      <c r="BB68" s="49">
        <v>289.371</v>
      </c>
      <c r="BC68" s="2">
        <v>1.64415340909091</v>
      </c>
      <c r="BD68" s="51">
        <v>320031.947901662</v>
      </c>
      <c r="BE68" s="49">
        <v>279431.231844218</v>
      </c>
      <c r="BG68" s="4">
        <v>40360</v>
      </c>
      <c r="BH68" s="49">
        <v>340</v>
      </c>
      <c r="BI68" s="49">
        <v>42512.2356157605</v>
      </c>
      <c r="BJ68" s="49">
        <v>266.542</v>
      </c>
      <c r="BK68" s="2">
        <v>0.783947058823529</v>
      </c>
      <c r="BL68" s="51">
        <v>214397.597772592</v>
      </c>
      <c r="BM68" s="49">
        <v>159495.447680893</v>
      </c>
      <c r="BO68" s="4">
        <v>40360</v>
      </c>
      <c r="BP68" s="49">
        <v>361</v>
      </c>
      <c r="BQ68" s="49">
        <v>126752.058879814</v>
      </c>
      <c r="BR68" s="49">
        <v>1089.187</v>
      </c>
      <c r="BS68" s="2">
        <v>3.01713850415512</v>
      </c>
      <c r="BT68" s="51">
        <v>153387.002876355</v>
      </c>
      <c r="BU68" s="49">
        <v>116373.091929865</v>
      </c>
      <c r="BV68" s="151">
        <v>30.67478260869565</v>
      </c>
    </row>
    <row r="69" spans="1:74" ht="12.75">
      <c r="A69">
        <v>68</v>
      </c>
      <c r="B69" s="4">
        <v>40391</v>
      </c>
      <c r="C69" s="4">
        <v>40421</v>
      </c>
      <c r="D69" s="49">
        <v>1083</v>
      </c>
      <c r="E69" s="49">
        <v>270188.090945575</v>
      </c>
      <c r="F69" s="49">
        <v>2041.506</v>
      </c>
      <c r="G69" s="2">
        <v>1.88504709141274</v>
      </c>
      <c r="H69" s="46">
        <v>213015.772220789</v>
      </c>
      <c r="I69" s="49">
        <v>132347.439069772</v>
      </c>
      <c r="K69" s="4">
        <v>40391</v>
      </c>
      <c r="L69" s="49">
        <v>363</v>
      </c>
      <c r="M69" s="49">
        <v>51794.6425620455</v>
      </c>
      <c r="N69" s="49">
        <v>272.531</v>
      </c>
      <c r="O69" s="2">
        <v>0.750774104683196</v>
      </c>
      <c r="P69" s="51">
        <v>277112.344940743</v>
      </c>
      <c r="Q69" s="49">
        <v>190050.462376924</v>
      </c>
      <c r="S69" s="4">
        <v>40391</v>
      </c>
      <c r="T69" s="49">
        <v>487</v>
      </c>
      <c r="U69" s="49">
        <v>175665.997765361</v>
      </c>
      <c r="V69" s="49">
        <v>1226.571</v>
      </c>
      <c r="W69" s="2">
        <v>2.51862628336756</v>
      </c>
      <c r="X69" s="51">
        <v>197225.139669848</v>
      </c>
      <c r="Y69" s="49">
        <v>143217.145819819</v>
      </c>
      <c r="AA69" s="4">
        <v>40391</v>
      </c>
      <c r="AB69" s="49">
        <v>77</v>
      </c>
      <c r="AC69" s="49">
        <v>21208.0223420287</v>
      </c>
      <c r="AD69" s="49">
        <v>396.494</v>
      </c>
      <c r="AE69" s="2">
        <v>5.14927272727273</v>
      </c>
      <c r="AF69" s="51">
        <v>63275.8306311472</v>
      </c>
      <c r="AG69" s="49">
        <v>53488.8859403388</v>
      </c>
      <c r="AI69" s="4">
        <v>40391</v>
      </c>
      <c r="AJ69" s="49">
        <v>156</v>
      </c>
      <c r="AK69" s="49">
        <v>21519.4282761395</v>
      </c>
      <c r="AL69" s="49">
        <v>145.91</v>
      </c>
      <c r="AM69" s="2">
        <v>0.935320512820513</v>
      </c>
      <c r="AN69" s="51">
        <v>187073.193101354</v>
      </c>
      <c r="AO69" s="49">
        <v>147484.25931149</v>
      </c>
      <c r="AQ69" s="4">
        <v>40391</v>
      </c>
      <c r="AR69" s="49">
        <v>63</v>
      </c>
      <c r="AS69" s="49">
        <v>14043.4424630946</v>
      </c>
      <c r="AT69" s="49">
        <v>27.75</v>
      </c>
      <c r="AU69" s="2">
        <v>0.44047619047619</v>
      </c>
      <c r="AV69" s="51">
        <v>572424.462571054</v>
      </c>
      <c r="AW69" s="49">
        <v>506069.998670076</v>
      </c>
      <c r="AY69" s="4">
        <v>40391</v>
      </c>
      <c r="AZ69" s="49">
        <v>159</v>
      </c>
      <c r="BA69" s="49">
        <v>64085.9418792427</v>
      </c>
      <c r="BB69" s="49">
        <v>228.744</v>
      </c>
      <c r="BC69" s="2">
        <v>1.43864150943396</v>
      </c>
      <c r="BD69" s="51">
        <v>299968.437318779</v>
      </c>
      <c r="BE69" s="49">
        <v>280164.47154567</v>
      </c>
      <c r="BG69" s="4">
        <v>40391</v>
      </c>
      <c r="BH69" s="49">
        <v>300</v>
      </c>
      <c r="BI69" s="49">
        <v>37751.2000989509</v>
      </c>
      <c r="BJ69" s="49">
        <v>244.781</v>
      </c>
      <c r="BK69" s="2">
        <v>0.815936666666667</v>
      </c>
      <c r="BL69" s="51">
        <v>215096.800238377</v>
      </c>
      <c r="BM69" s="49">
        <v>154224.388735036</v>
      </c>
      <c r="BO69" s="4">
        <v>40391</v>
      </c>
      <c r="BP69" s="49">
        <v>328</v>
      </c>
      <c r="BQ69" s="49">
        <v>111580.055886118</v>
      </c>
      <c r="BR69" s="49">
        <v>997.827</v>
      </c>
      <c r="BS69" s="2">
        <v>3.04215548780488</v>
      </c>
      <c r="BT69" s="51">
        <v>147419.699651006</v>
      </c>
      <c r="BU69" s="49">
        <v>111823.047368049</v>
      </c>
      <c r="BV69" s="151">
        <v>30.345238095238102</v>
      </c>
    </row>
    <row r="70" spans="1:74" ht="12.75">
      <c r="A70">
        <v>69</v>
      </c>
      <c r="B70" s="4">
        <v>40422</v>
      </c>
      <c r="C70" s="4">
        <v>40451</v>
      </c>
      <c r="D70" s="49">
        <v>1264</v>
      </c>
      <c r="E70" s="49">
        <v>340089.124330146</v>
      </c>
      <c r="F70" s="49">
        <v>2433.687</v>
      </c>
      <c r="G70" s="2">
        <v>1.92538528481013</v>
      </c>
      <c r="H70" s="46">
        <v>220716.831244155</v>
      </c>
      <c r="I70" s="49">
        <v>139742.343337556</v>
      </c>
      <c r="K70" s="4">
        <v>40422</v>
      </c>
      <c r="L70" s="49">
        <v>436</v>
      </c>
      <c r="M70" s="49">
        <v>80895.5648585023</v>
      </c>
      <c r="N70" s="49">
        <v>451.393</v>
      </c>
      <c r="O70" s="2">
        <v>1.03530504587156</v>
      </c>
      <c r="P70" s="51">
        <v>290021.783350545</v>
      </c>
      <c r="Q70" s="49">
        <v>179213.157622077</v>
      </c>
      <c r="S70" s="4">
        <v>40422</v>
      </c>
      <c r="T70" s="49">
        <v>564</v>
      </c>
      <c r="U70" s="49">
        <v>214083.684785461</v>
      </c>
      <c r="V70" s="49">
        <v>1379.059</v>
      </c>
      <c r="W70" s="2">
        <v>2.44514007092199</v>
      </c>
      <c r="X70" s="51">
        <v>202437.934234359</v>
      </c>
      <c r="Y70" s="49">
        <v>155238.959888925</v>
      </c>
      <c r="AA70" s="4">
        <v>40422</v>
      </c>
      <c r="AB70" s="49">
        <v>87</v>
      </c>
      <c r="AC70" s="49">
        <v>23842.6139790517</v>
      </c>
      <c r="AD70" s="49">
        <v>441.364</v>
      </c>
      <c r="AE70" s="2">
        <v>5.07314942528736</v>
      </c>
      <c r="AF70" s="51">
        <v>62751.2224007299</v>
      </c>
      <c r="AG70" s="49">
        <v>54020.2961253109</v>
      </c>
      <c r="AI70" s="4">
        <v>40422</v>
      </c>
      <c r="AJ70" s="49">
        <v>177</v>
      </c>
      <c r="AK70" s="49">
        <v>21267.2607071301</v>
      </c>
      <c r="AL70" s="49">
        <v>161.871</v>
      </c>
      <c r="AM70" s="2">
        <v>0.914525423728814</v>
      </c>
      <c r="AN70" s="51">
        <v>185888.281891146</v>
      </c>
      <c r="AO70" s="49">
        <v>131384.007679758</v>
      </c>
      <c r="AQ70" s="4">
        <v>40422</v>
      </c>
      <c r="AR70" s="49">
        <v>86</v>
      </c>
      <c r="AS70" s="49">
        <v>19447.7478764908</v>
      </c>
      <c r="AT70" s="49">
        <v>38.197</v>
      </c>
      <c r="AU70" s="2">
        <v>0.444151162790698</v>
      </c>
      <c r="AV70" s="51">
        <v>552681.175374007</v>
      </c>
      <c r="AW70" s="49">
        <v>509143.332630594</v>
      </c>
      <c r="AY70" s="4">
        <v>40422</v>
      </c>
      <c r="AZ70" s="49">
        <v>177</v>
      </c>
      <c r="BA70" s="49">
        <v>77200.0698375266</v>
      </c>
      <c r="BB70" s="49">
        <v>284.158</v>
      </c>
      <c r="BC70" s="2">
        <v>1.60541242937853</v>
      </c>
      <c r="BD70" s="51">
        <v>306382.24157925</v>
      </c>
      <c r="BE70" s="49">
        <v>271680.085859017</v>
      </c>
      <c r="BG70" s="4">
        <v>40422</v>
      </c>
      <c r="BH70" s="49">
        <v>350</v>
      </c>
      <c r="BI70" s="49">
        <v>61447.8169820115</v>
      </c>
      <c r="BJ70" s="49">
        <v>413.196</v>
      </c>
      <c r="BK70" s="2">
        <v>1.18056</v>
      </c>
      <c r="BL70" s="51">
        <v>225482.618453352</v>
      </c>
      <c r="BM70" s="49">
        <v>148713.484598136</v>
      </c>
      <c r="BO70" s="4">
        <v>40422</v>
      </c>
      <c r="BP70" s="49">
        <v>387</v>
      </c>
      <c r="BQ70" s="49">
        <v>136883.614947935</v>
      </c>
      <c r="BR70" s="49">
        <v>1094.901</v>
      </c>
      <c r="BS70" s="2">
        <v>2.8292015503876</v>
      </c>
      <c r="BT70" s="51">
        <v>154897.514595998</v>
      </c>
      <c r="BU70" s="49">
        <v>125019.170635459</v>
      </c>
      <c r="BV70" s="151">
        <v>30.7815</v>
      </c>
    </row>
    <row r="71" spans="1:74" ht="12.75">
      <c r="A71">
        <v>70</v>
      </c>
      <c r="B71" s="4">
        <v>40452</v>
      </c>
      <c r="C71" s="4">
        <v>40482</v>
      </c>
      <c r="D71" s="49">
        <v>1309</v>
      </c>
      <c r="E71" s="49">
        <v>323996.529016769</v>
      </c>
      <c r="F71" s="49">
        <v>2397.946</v>
      </c>
      <c r="G71" s="2">
        <v>1.83189152024446</v>
      </c>
      <c r="H71" s="46">
        <v>216846.912190146</v>
      </c>
      <c r="I71" s="49">
        <v>135114.188983725</v>
      </c>
      <c r="K71" s="4">
        <v>40452</v>
      </c>
      <c r="L71" s="49">
        <v>451</v>
      </c>
      <c r="M71" s="49">
        <v>70162.4920151121</v>
      </c>
      <c r="N71" s="49">
        <v>412.649</v>
      </c>
      <c r="O71" s="2">
        <v>0.914964523281597</v>
      </c>
      <c r="P71" s="51">
        <v>283473.748366176</v>
      </c>
      <c r="Q71" s="49">
        <v>170029.473026984</v>
      </c>
      <c r="S71" s="4">
        <v>40452</v>
      </c>
      <c r="T71" s="49">
        <v>593</v>
      </c>
      <c r="U71" s="49">
        <v>209094.249568619</v>
      </c>
      <c r="V71" s="49">
        <v>1353.633</v>
      </c>
      <c r="W71" s="2">
        <v>2.28268634064081</v>
      </c>
      <c r="X71" s="51">
        <v>202691.516687164</v>
      </c>
      <c r="Y71" s="49">
        <v>154468.936239452</v>
      </c>
      <c r="AA71" s="4">
        <v>40452</v>
      </c>
      <c r="AB71" s="49">
        <v>99</v>
      </c>
      <c r="AC71" s="49">
        <v>26804.8250803602</v>
      </c>
      <c r="AD71" s="49">
        <v>493.272</v>
      </c>
      <c r="AE71" s="2">
        <v>4.98254545454545</v>
      </c>
      <c r="AF71" s="51">
        <v>61985.8306136822</v>
      </c>
      <c r="AG71" s="49">
        <v>54340.8607834221</v>
      </c>
      <c r="AI71" s="4">
        <v>40452</v>
      </c>
      <c r="AJ71" s="49">
        <v>166</v>
      </c>
      <c r="AK71" s="49">
        <v>17934.9623526778</v>
      </c>
      <c r="AL71" s="49">
        <v>138.392</v>
      </c>
      <c r="AM71" s="2">
        <v>0.833686746987952</v>
      </c>
      <c r="AN71" s="51">
        <v>178754.704322372</v>
      </c>
      <c r="AO71" s="49">
        <v>129595.369332604</v>
      </c>
      <c r="AQ71" s="4">
        <v>40452</v>
      </c>
      <c r="AR71" s="49">
        <v>77</v>
      </c>
      <c r="AS71" s="49">
        <v>14904.2361668667</v>
      </c>
      <c r="AT71" s="49">
        <v>27.757</v>
      </c>
      <c r="AU71" s="2">
        <v>0.36048051948052</v>
      </c>
      <c r="AV71" s="51">
        <v>577367.541217989</v>
      </c>
      <c r="AW71" s="49">
        <v>536954.143706694</v>
      </c>
      <c r="AY71" s="4">
        <v>40452</v>
      </c>
      <c r="AZ71" s="49">
        <v>181</v>
      </c>
      <c r="BA71" s="49">
        <v>76884.402390945</v>
      </c>
      <c r="BB71" s="49">
        <v>284.679</v>
      </c>
      <c r="BC71" s="2">
        <v>1.57281215469613</v>
      </c>
      <c r="BD71" s="51">
        <v>308943.640319288</v>
      </c>
      <c r="BE71" s="49">
        <v>270074.021585523</v>
      </c>
      <c r="BG71" s="4">
        <v>40452</v>
      </c>
      <c r="BH71" s="49">
        <v>374</v>
      </c>
      <c r="BI71" s="49">
        <v>55258.2558482453</v>
      </c>
      <c r="BJ71" s="49">
        <v>384.892</v>
      </c>
      <c r="BK71" s="2">
        <v>1.02912299465241</v>
      </c>
      <c r="BL71" s="51">
        <v>222966.202779038</v>
      </c>
      <c r="BM71" s="49">
        <v>143568.210948124</v>
      </c>
      <c r="BO71" s="4">
        <v>40452</v>
      </c>
      <c r="BP71" s="49">
        <v>412</v>
      </c>
      <c r="BQ71" s="49">
        <v>132209.847177673</v>
      </c>
      <c r="BR71" s="49">
        <v>1068.954</v>
      </c>
      <c r="BS71" s="2">
        <v>2.59454854368932</v>
      </c>
      <c r="BT71" s="51">
        <v>156012.792470139</v>
      </c>
      <c r="BU71" s="49">
        <v>123681.512186374</v>
      </c>
      <c r="BV71" s="151">
        <v>30.35157894736842</v>
      </c>
    </row>
    <row r="72" spans="1:74" ht="12.75">
      <c r="A72">
        <v>71</v>
      </c>
      <c r="B72" s="4">
        <v>40483</v>
      </c>
      <c r="C72" s="4">
        <v>40512</v>
      </c>
      <c r="D72" s="49">
        <v>1217</v>
      </c>
      <c r="E72" s="49">
        <v>306749.763740031</v>
      </c>
      <c r="F72" s="49">
        <v>2255.782</v>
      </c>
      <c r="G72" s="2">
        <v>1.8535595727198</v>
      </c>
      <c r="H72" s="46">
        <v>221130.7125681</v>
      </c>
      <c r="I72" s="49">
        <v>135983.780232324</v>
      </c>
      <c r="K72" s="4">
        <v>40483</v>
      </c>
      <c r="L72" s="49">
        <v>421</v>
      </c>
      <c r="M72" s="49">
        <v>65988.772437622</v>
      </c>
      <c r="N72" s="49">
        <v>388.38</v>
      </c>
      <c r="O72" s="2">
        <v>0.922517814726841</v>
      </c>
      <c r="P72" s="51">
        <v>287376.027614241</v>
      </c>
      <c r="Q72" s="49">
        <v>169907.751268402</v>
      </c>
      <c r="S72" s="4">
        <v>40483</v>
      </c>
      <c r="T72" s="49">
        <v>528</v>
      </c>
      <c r="U72" s="49">
        <v>191900.457775634</v>
      </c>
      <c r="V72" s="49">
        <v>1199.198</v>
      </c>
      <c r="W72" s="2">
        <v>2.27120833333333</v>
      </c>
      <c r="X72" s="51">
        <v>207689.104566463</v>
      </c>
      <c r="Y72" s="49">
        <v>160023.997518036</v>
      </c>
      <c r="AA72" s="4">
        <v>40483</v>
      </c>
      <c r="AB72" s="49">
        <v>98</v>
      </c>
      <c r="AC72" s="49">
        <v>27868.0769412803</v>
      </c>
      <c r="AD72" s="49">
        <v>521.808</v>
      </c>
      <c r="AE72" s="2">
        <v>5.32457142857143</v>
      </c>
      <c r="AF72" s="51">
        <v>62037.3475626675</v>
      </c>
      <c r="AG72" s="49">
        <v>53406.7644445472</v>
      </c>
      <c r="AI72" s="4">
        <v>40483</v>
      </c>
      <c r="AJ72" s="49">
        <v>170</v>
      </c>
      <c r="AK72" s="49">
        <v>20992.4565854949</v>
      </c>
      <c r="AL72" s="49">
        <v>146.396</v>
      </c>
      <c r="AM72" s="2">
        <v>0.861152941176471</v>
      </c>
      <c r="AN72" s="51">
        <v>190536.837044401</v>
      </c>
      <c r="AO72" s="49">
        <v>143395.014792036</v>
      </c>
      <c r="AQ72" s="4">
        <v>40483</v>
      </c>
      <c r="AR72" s="49">
        <v>62</v>
      </c>
      <c r="AS72" s="49">
        <v>12160.9338718283</v>
      </c>
      <c r="AT72" s="49">
        <v>21.526</v>
      </c>
      <c r="AU72" s="2">
        <v>0.347193548387097</v>
      </c>
      <c r="AV72" s="51">
        <v>619885.592491391</v>
      </c>
      <c r="AW72" s="49">
        <v>564941.646001501</v>
      </c>
      <c r="AY72" s="4">
        <v>40483</v>
      </c>
      <c r="AZ72" s="49">
        <v>159</v>
      </c>
      <c r="BA72" s="49">
        <v>75031.7258738192</v>
      </c>
      <c r="BB72" s="49">
        <v>260.607</v>
      </c>
      <c r="BC72" s="2">
        <v>1.63903773584906</v>
      </c>
      <c r="BD72" s="51">
        <v>324629.935601264</v>
      </c>
      <c r="BE72" s="49">
        <v>287911.398672404</v>
      </c>
      <c r="BG72" s="4">
        <v>40483</v>
      </c>
      <c r="BH72" s="49">
        <v>359</v>
      </c>
      <c r="BI72" s="49">
        <v>53827.8385657937</v>
      </c>
      <c r="BJ72" s="49">
        <v>366.854</v>
      </c>
      <c r="BK72" s="2">
        <v>1.02187743732591</v>
      </c>
      <c r="BL72" s="51">
        <v>229950.977412616</v>
      </c>
      <c r="BM72" s="49">
        <v>146728.231301263</v>
      </c>
      <c r="BO72" s="4">
        <v>40483</v>
      </c>
      <c r="BP72" s="49">
        <v>369</v>
      </c>
      <c r="BQ72" s="49">
        <v>116868.731901815</v>
      </c>
      <c r="BR72" s="49">
        <v>938.591</v>
      </c>
      <c r="BS72" s="2">
        <v>2.54360704607046</v>
      </c>
      <c r="BT72" s="51">
        <v>157299.965990492</v>
      </c>
      <c r="BU72" s="49">
        <v>124515.078348093</v>
      </c>
      <c r="BV72" s="151">
        <v>30.978947368421053</v>
      </c>
    </row>
    <row r="73" spans="1:74" ht="12.75">
      <c r="A73">
        <v>72</v>
      </c>
      <c r="B73" s="4">
        <v>40513</v>
      </c>
      <c r="C73" s="4">
        <v>40543</v>
      </c>
      <c r="D73" s="49">
        <v>1249</v>
      </c>
      <c r="E73" s="49">
        <v>320258.496315266</v>
      </c>
      <c r="F73" s="49">
        <v>2341.789</v>
      </c>
      <c r="G73" s="2">
        <v>1.87493114491593</v>
      </c>
      <c r="H73" s="46">
        <v>226049.423313673</v>
      </c>
      <c r="I73" s="49">
        <v>136758.04964293</v>
      </c>
      <c r="K73" s="4">
        <v>40513</v>
      </c>
      <c r="L73" s="49">
        <v>422</v>
      </c>
      <c r="M73" s="49">
        <v>68031.837605553</v>
      </c>
      <c r="N73" s="49">
        <v>391.099</v>
      </c>
      <c r="O73" s="2">
        <v>0.926774881516588</v>
      </c>
      <c r="P73" s="51">
        <v>298130.843136758</v>
      </c>
      <c r="Q73" s="49">
        <v>173950.425865454</v>
      </c>
      <c r="S73" s="4">
        <v>40513</v>
      </c>
      <c r="T73" s="49">
        <v>556</v>
      </c>
      <c r="U73" s="49">
        <v>195345.783338132</v>
      </c>
      <c r="V73" s="49">
        <v>1174.146</v>
      </c>
      <c r="W73" s="2">
        <v>2.11177338129496</v>
      </c>
      <c r="X73" s="51">
        <v>214225.824665155</v>
      </c>
      <c r="Y73" s="49">
        <v>166372.651559629</v>
      </c>
      <c r="AA73" s="4">
        <v>40513</v>
      </c>
      <c r="AB73" s="49">
        <v>105</v>
      </c>
      <c r="AC73" s="49">
        <v>30094.1848887787</v>
      </c>
      <c r="AD73" s="49">
        <v>543.493</v>
      </c>
      <c r="AE73" s="2">
        <v>5.17612380952381</v>
      </c>
      <c r="AF73" s="51">
        <v>65031.8562305494</v>
      </c>
      <c r="AG73" s="49">
        <v>55371.7985121771</v>
      </c>
      <c r="AH73" s="72"/>
      <c r="AI73" s="4">
        <v>40513</v>
      </c>
      <c r="AJ73" s="49">
        <v>166</v>
      </c>
      <c r="AK73" s="49">
        <v>26786.6904828024</v>
      </c>
      <c r="AL73" s="49">
        <v>233.051</v>
      </c>
      <c r="AM73" s="2">
        <v>1.40392168674699</v>
      </c>
      <c r="AN73" s="51">
        <v>184256.689741157</v>
      </c>
      <c r="AO73" s="49">
        <v>114939.178475108</v>
      </c>
      <c r="AQ73" s="4">
        <v>40513</v>
      </c>
      <c r="AR73" s="49">
        <v>67</v>
      </c>
      <c r="AS73" s="49">
        <v>15561.1965271413</v>
      </c>
      <c r="AT73" s="49">
        <v>29.494</v>
      </c>
      <c r="AU73" s="2">
        <v>0.440208955223881</v>
      </c>
      <c r="AV73" s="51">
        <v>615190.806210667</v>
      </c>
      <c r="AW73" s="49">
        <v>527605.496953323</v>
      </c>
      <c r="AY73" s="4">
        <v>40513</v>
      </c>
      <c r="AZ73" s="49">
        <v>171</v>
      </c>
      <c r="BA73" s="49">
        <v>80471.4797633579</v>
      </c>
      <c r="BB73" s="49">
        <v>276.233</v>
      </c>
      <c r="BC73" s="2">
        <v>1.61539766081871</v>
      </c>
      <c r="BD73" s="51">
        <v>336151.234544331</v>
      </c>
      <c r="BE73" s="49">
        <v>291317.401481206</v>
      </c>
      <c r="BG73" s="4">
        <v>40513</v>
      </c>
      <c r="BH73" s="49">
        <v>355</v>
      </c>
      <c r="BI73" s="49">
        <v>52470.6410784117</v>
      </c>
      <c r="BJ73" s="49">
        <v>361.605</v>
      </c>
      <c r="BK73" s="2">
        <v>1.01860563380282</v>
      </c>
      <c r="BL73" s="51">
        <v>238291.357148161</v>
      </c>
      <c r="BM73" s="49">
        <v>145104.854961662</v>
      </c>
      <c r="BO73" s="4">
        <v>40513</v>
      </c>
      <c r="BP73" s="49">
        <v>385</v>
      </c>
      <c r="BQ73" s="49">
        <v>114874.303574774</v>
      </c>
      <c r="BR73" s="49">
        <v>897.913</v>
      </c>
      <c r="BS73" s="2">
        <v>2.33224155844156</v>
      </c>
      <c r="BT73" s="51">
        <v>160071.941316222</v>
      </c>
      <c r="BU73" s="49">
        <v>127934.781626699</v>
      </c>
      <c r="BV73" s="151">
        <v>30.85260869565218</v>
      </c>
    </row>
    <row r="74" spans="1:74" ht="12.75">
      <c r="A74">
        <v>73</v>
      </c>
      <c r="B74" s="4">
        <v>40544</v>
      </c>
      <c r="C74" s="4">
        <v>40574</v>
      </c>
      <c r="D74" s="49">
        <v>1033</v>
      </c>
      <c r="E74" s="49">
        <v>267475.810946036</v>
      </c>
      <c r="F74" s="49">
        <v>1907.599</v>
      </c>
      <c r="G74" s="2">
        <v>1.84665924491772</v>
      </c>
      <c r="H74" s="46">
        <v>222996.781525968</v>
      </c>
      <c r="I74" s="49">
        <v>140215.952590684</v>
      </c>
      <c r="K74" s="4">
        <v>40544</v>
      </c>
      <c r="L74" s="49">
        <v>362</v>
      </c>
      <c r="M74" s="49">
        <v>57190.0371144005</v>
      </c>
      <c r="N74" s="49">
        <v>324.034</v>
      </c>
      <c r="O74" s="2">
        <v>0.895121546961326</v>
      </c>
      <c r="P74" s="51">
        <v>284193.799699236</v>
      </c>
      <c r="Q74" s="49">
        <v>176493.939260696</v>
      </c>
      <c r="S74" s="4">
        <v>40544</v>
      </c>
      <c r="T74" s="49">
        <v>456</v>
      </c>
      <c r="U74" s="49">
        <v>169738.890776269</v>
      </c>
      <c r="V74" s="49">
        <v>1005.799</v>
      </c>
      <c r="W74" s="2">
        <v>2.20569956140351</v>
      </c>
      <c r="X74" s="51">
        <v>215308.639674837</v>
      </c>
      <c r="Y74" s="49">
        <v>168760.25008602</v>
      </c>
      <c r="AA74" s="4">
        <v>40544</v>
      </c>
      <c r="AB74" s="49">
        <v>77</v>
      </c>
      <c r="AC74" s="49">
        <v>23536.5042386759</v>
      </c>
      <c r="AD74" s="49">
        <v>456.648</v>
      </c>
      <c r="AE74" s="2">
        <v>5.93049350649351</v>
      </c>
      <c r="AF74" s="51">
        <v>59698.8176016574</v>
      </c>
      <c r="AG74" s="49">
        <v>51541.8971257421</v>
      </c>
      <c r="AI74" s="4">
        <v>40544</v>
      </c>
      <c r="AJ74" s="49">
        <v>138</v>
      </c>
      <c r="AK74" s="49">
        <v>17010.3788166906</v>
      </c>
      <c r="AL74" s="49">
        <v>121.118</v>
      </c>
      <c r="AM74" s="2">
        <v>0.877666666666667</v>
      </c>
      <c r="AN74" s="51">
        <v>178985.298392381</v>
      </c>
      <c r="AO74" s="49">
        <v>140444.680532131</v>
      </c>
      <c r="AQ74" s="4">
        <v>40544</v>
      </c>
      <c r="AR74" s="49">
        <v>59</v>
      </c>
      <c r="AS74" s="49">
        <v>12102.1165844017</v>
      </c>
      <c r="AT74" s="49">
        <v>24.93</v>
      </c>
      <c r="AU74" s="2">
        <v>0.422542372881356</v>
      </c>
      <c r="AV74" s="51">
        <v>544767.252487699</v>
      </c>
      <c r="AW74" s="49">
        <v>485443.906313747</v>
      </c>
      <c r="AY74" s="4">
        <v>40544</v>
      </c>
      <c r="AZ74" s="49">
        <v>153</v>
      </c>
      <c r="BA74" s="49">
        <v>79057.3770061441</v>
      </c>
      <c r="BB74" s="49">
        <v>275.991</v>
      </c>
      <c r="BC74" s="2">
        <v>1.80386274509804</v>
      </c>
      <c r="BD74" s="51">
        <v>329395.65046184</v>
      </c>
      <c r="BE74" s="49">
        <v>286449.112493321</v>
      </c>
      <c r="BG74" s="4">
        <v>40544</v>
      </c>
      <c r="BH74" s="49">
        <v>303</v>
      </c>
      <c r="BI74" s="49">
        <v>45087.9205299988</v>
      </c>
      <c r="BJ74" s="49">
        <v>299.104</v>
      </c>
      <c r="BK74" s="2">
        <v>0.987141914191419</v>
      </c>
      <c r="BL74" s="51">
        <v>233455.074568809</v>
      </c>
      <c r="BM74" s="49">
        <v>150743.288387981</v>
      </c>
      <c r="BO74" s="4">
        <v>40544</v>
      </c>
      <c r="BP74" s="49">
        <v>303</v>
      </c>
      <c r="BQ74" s="49">
        <v>90681.5137701246</v>
      </c>
      <c r="BR74" s="49">
        <v>729.808</v>
      </c>
      <c r="BS74" s="2">
        <v>2.40860726072607</v>
      </c>
      <c r="BT74" s="51">
        <v>157700.347099221</v>
      </c>
      <c r="BU74" s="49">
        <v>124253.932226181</v>
      </c>
      <c r="BV74" s="152">
        <v>29.971666666666668</v>
      </c>
    </row>
    <row r="75" spans="1:74" ht="12.75">
      <c r="A75">
        <v>74</v>
      </c>
      <c r="B75" s="4">
        <v>40575</v>
      </c>
      <c r="C75" s="4">
        <v>40602</v>
      </c>
      <c r="D75" s="49">
        <v>1256</v>
      </c>
      <c r="E75" s="49">
        <v>325604.90749359</v>
      </c>
      <c r="F75" s="49">
        <v>2438.058</v>
      </c>
      <c r="G75" s="2">
        <v>1.94112898089172</v>
      </c>
      <c r="H75" s="46">
        <v>215837.917753255</v>
      </c>
      <c r="I75" s="49">
        <v>133550.927620914</v>
      </c>
      <c r="K75" s="4">
        <v>40575</v>
      </c>
      <c r="L75" s="49">
        <v>424</v>
      </c>
      <c r="M75" s="49">
        <v>64810.8587467556</v>
      </c>
      <c r="N75" s="49">
        <v>361.706</v>
      </c>
      <c r="O75" s="2">
        <v>0.853080188679245</v>
      </c>
      <c r="P75" s="51">
        <v>278388.360068343</v>
      </c>
      <c r="Q75" s="49">
        <v>179181.044126323</v>
      </c>
      <c r="S75" s="4">
        <v>40575</v>
      </c>
      <c r="T75" s="49">
        <v>577</v>
      </c>
      <c r="U75" s="49">
        <v>208484.590011997</v>
      </c>
      <c r="V75" s="49">
        <v>1334.154</v>
      </c>
      <c r="W75" s="2">
        <v>2.31222530329289</v>
      </c>
      <c r="X75" s="51">
        <v>207909.153204181</v>
      </c>
      <c r="Y75" s="49">
        <v>156267.260010461</v>
      </c>
      <c r="AA75" s="4">
        <v>40575</v>
      </c>
      <c r="AB75" s="49">
        <v>98</v>
      </c>
      <c r="AC75" s="49">
        <v>31259.316821469</v>
      </c>
      <c r="AD75" s="49">
        <v>589.228</v>
      </c>
      <c r="AE75" s="2">
        <v>6.0125306122449</v>
      </c>
      <c r="AF75" s="51">
        <v>60275.9943673398</v>
      </c>
      <c r="AG75" s="49">
        <v>53051.3092070794</v>
      </c>
      <c r="AI75" s="4">
        <v>40575</v>
      </c>
      <c r="AJ75" s="49">
        <v>157</v>
      </c>
      <c r="AK75" s="49">
        <v>21050.1419133687</v>
      </c>
      <c r="AL75" s="49">
        <v>152.97</v>
      </c>
      <c r="AM75" s="2">
        <v>0.974331210191083</v>
      </c>
      <c r="AN75" s="51">
        <v>173153.701798082</v>
      </c>
      <c r="AO75" s="49">
        <v>137609.609161069</v>
      </c>
      <c r="AQ75" s="4">
        <v>40575</v>
      </c>
      <c r="AR75" s="49">
        <v>65</v>
      </c>
      <c r="AS75" s="49">
        <v>14798.7841976097</v>
      </c>
      <c r="AT75" s="49">
        <v>29.58</v>
      </c>
      <c r="AU75" s="2">
        <v>0.455076923076923</v>
      </c>
      <c r="AV75" s="51">
        <v>538707.616701847</v>
      </c>
      <c r="AW75" s="49">
        <v>500296.964084168</v>
      </c>
      <c r="AY75" s="4">
        <v>40575</v>
      </c>
      <c r="AZ75" s="49">
        <v>191</v>
      </c>
      <c r="BA75" s="49">
        <v>85952.6989674366</v>
      </c>
      <c r="BB75" s="49">
        <v>306.742</v>
      </c>
      <c r="BC75" s="2">
        <v>1.60597905759162</v>
      </c>
      <c r="BD75" s="51">
        <v>319125.013319597</v>
      </c>
      <c r="BE75" s="49">
        <v>280211.705496595</v>
      </c>
      <c r="BG75" s="4">
        <v>40575</v>
      </c>
      <c r="BH75" s="49">
        <v>359</v>
      </c>
      <c r="BI75" s="49">
        <v>50012.0745491459</v>
      </c>
      <c r="BJ75" s="49">
        <v>332.126</v>
      </c>
      <c r="BK75" s="2">
        <v>0.925142061281337</v>
      </c>
      <c r="BL75" s="51">
        <v>231255.347028851</v>
      </c>
      <c r="BM75" s="49">
        <v>150581.630312429</v>
      </c>
      <c r="BO75" s="4">
        <v>40575</v>
      </c>
      <c r="BP75" s="49">
        <v>386</v>
      </c>
      <c r="BQ75" s="49">
        <v>122531.89104456</v>
      </c>
      <c r="BR75" s="49">
        <v>1027.412</v>
      </c>
      <c r="BS75" s="2">
        <v>2.66168911917098</v>
      </c>
      <c r="BT75" s="51">
        <v>152877.471126345</v>
      </c>
      <c r="BU75" s="49">
        <v>119262.662928368</v>
      </c>
      <c r="BV75" s="151">
        <v>29.316842105263156</v>
      </c>
    </row>
    <row r="76" spans="1:74" ht="12.75">
      <c r="A76">
        <v>75</v>
      </c>
      <c r="B76" s="4">
        <v>40603</v>
      </c>
      <c r="C76" s="4">
        <v>40633</v>
      </c>
      <c r="D76" s="49">
        <v>1358</v>
      </c>
      <c r="E76" s="49">
        <v>335489.881394117</v>
      </c>
      <c r="F76" s="49">
        <v>2689.209</v>
      </c>
      <c r="G76" s="2">
        <v>1.98027172312224</v>
      </c>
      <c r="H76" s="46">
        <v>202632.495217239</v>
      </c>
      <c r="I76" s="49">
        <v>124754.112229327</v>
      </c>
      <c r="K76" s="4">
        <v>40603</v>
      </c>
      <c r="L76" s="49">
        <v>441</v>
      </c>
      <c r="M76" s="49">
        <v>62795.0541800036</v>
      </c>
      <c r="N76" s="49">
        <v>374.994</v>
      </c>
      <c r="O76" s="2">
        <v>0.850326530612245</v>
      </c>
      <c r="P76" s="51">
        <v>266585.794027054</v>
      </c>
      <c r="Q76" s="49">
        <v>167456.157111857</v>
      </c>
      <c r="S76" s="4">
        <v>40603</v>
      </c>
      <c r="T76" s="49">
        <v>619</v>
      </c>
      <c r="U76" s="49">
        <v>213399.890761902</v>
      </c>
      <c r="V76" s="49">
        <v>1468.389</v>
      </c>
      <c r="W76" s="2">
        <v>2.37219547657512</v>
      </c>
      <c r="X76" s="51">
        <v>192158.009716607</v>
      </c>
      <c r="Y76" s="49">
        <v>145329.262723912</v>
      </c>
      <c r="AA76" s="4">
        <v>40603</v>
      </c>
      <c r="AB76" s="49">
        <v>110</v>
      </c>
      <c r="AC76" s="49">
        <v>31580.4854380203</v>
      </c>
      <c r="AD76" s="49">
        <v>646.145</v>
      </c>
      <c r="AE76" s="2">
        <v>5.87404545454546</v>
      </c>
      <c r="AF76" s="51">
        <v>58550.2460641097</v>
      </c>
      <c r="AG76" s="49">
        <v>48875.2299221077</v>
      </c>
      <c r="AI76" s="4">
        <v>40603</v>
      </c>
      <c r="AJ76" s="49">
        <v>188</v>
      </c>
      <c r="AK76" s="49">
        <v>27714.4510141906</v>
      </c>
      <c r="AL76" s="49">
        <v>199.681</v>
      </c>
      <c r="AM76" s="2">
        <v>1.0621329787234</v>
      </c>
      <c r="AN76" s="51">
        <v>171405.629028982</v>
      </c>
      <c r="AO76" s="49">
        <v>138793.630912258</v>
      </c>
      <c r="AQ76" s="4">
        <v>40603</v>
      </c>
      <c r="AR76" s="49">
        <v>62</v>
      </c>
      <c r="AS76" s="49">
        <v>13740.6697138506</v>
      </c>
      <c r="AT76" s="49">
        <v>28.559</v>
      </c>
      <c r="AU76" s="2">
        <v>0.460629032258065</v>
      </c>
      <c r="AV76" s="51">
        <v>541609.634670722</v>
      </c>
      <c r="AW76" s="49">
        <v>481132.732723506</v>
      </c>
      <c r="AY76" s="4">
        <v>40603</v>
      </c>
      <c r="AZ76" s="49">
        <v>209</v>
      </c>
      <c r="BA76" s="49">
        <v>87633.6964103726</v>
      </c>
      <c r="BB76" s="49">
        <v>344.09</v>
      </c>
      <c r="BC76" s="2">
        <v>1.64636363636364</v>
      </c>
      <c r="BD76" s="51">
        <v>291988.143087455</v>
      </c>
      <c r="BE76" s="49">
        <v>254682.485426408</v>
      </c>
      <c r="BG76" s="4">
        <v>40603</v>
      </c>
      <c r="BH76" s="49">
        <v>379</v>
      </c>
      <c r="BI76" s="49">
        <v>49054.384466153</v>
      </c>
      <c r="BJ76" s="49">
        <v>346.435</v>
      </c>
      <c r="BK76" s="2">
        <v>0.914076517150396</v>
      </c>
      <c r="BL76" s="51">
        <v>221595.086586665</v>
      </c>
      <c r="BM76" s="49">
        <v>141597.65747154</v>
      </c>
      <c r="BO76" s="4">
        <v>40603</v>
      </c>
      <c r="BP76" s="49">
        <v>410</v>
      </c>
      <c r="BQ76" s="49">
        <v>125766.19435153</v>
      </c>
      <c r="BR76" s="49">
        <v>1124.299</v>
      </c>
      <c r="BS76" s="2">
        <v>2.74219268292683</v>
      </c>
      <c r="BT76" s="51">
        <v>141268.990510492</v>
      </c>
      <c r="BU76" s="49">
        <v>111861.875134221</v>
      </c>
      <c r="BV76" s="151">
        <v>28.45909090909091</v>
      </c>
    </row>
    <row r="77" spans="1:74" ht="12.75">
      <c r="A77">
        <v>76</v>
      </c>
      <c r="B77" s="4">
        <v>40634</v>
      </c>
      <c r="C77" s="4">
        <v>40663</v>
      </c>
      <c r="D77" s="49">
        <v>1268</v>
      </c>
      <c r="E77" s="49">
        <v>315121.23497666</v>
      </c>
      <c r="F77" s="49">
        <v>2635.805</v>
      </c>
      <c r="G77" s="2">
        <v>2.07871056782334</v>
      </c>
      <c r="H77" s="46">
        <v>198936.784847962</v>
      </c>
      <c r="I77" s="49">
        <v>119554.077398237</v>
      </c>
      <c r="K77" s="4">
        <v>40634</v>
      </c>
      <c r="L77" s="49">
        <v>406</v>
      </c>
      <c r="M77" s="49">
        <v>57168.1496988557</v>
      </c>
      <c r="N77" s="49">
        <v>352.689</v>
      </c>
      <c r="O77" s="2">
        <v>0.868692118226601</v>
      </c>
      <c r="P77" s="51">
        <v>257938.380969491</v>
      </c>
      <c r="Q77" s="49">
        <v>162092.23905156</v>
      </c>
      <c r="S77" s="4">
        <v>40634</v>
      </c>
      <c r="T77" s="49">
        <v>597</v>
      </c>
      <c r="U77" s="49">
        <v>206132.086189365</v>
      </c>
      <c r="V77" s="49">
        <v>1442.355</v>
      </c>
      <c r="W77" s="2">
        <v>2.41600502512563</v>
      </c>
      <c r="X77" s="51">
        <v>191025.064064283</v>
      </c>
      <c r="Y77" s="49">
        <v>142913.558859896</v>
      </c>
      <c r="AA77" s="4">
        <v>40634</v>
      </c>
      <c r="AB77" s="49">
        <v>97</v>
      </c>
      <c r="AC77" s="49">
        <v>31417.8535062469</v>
      </c>
      <c r="AD77" s="49">
        <v>674.008</v>
      </c>
      <c r="AE77" s="2">
        <v>6.94853608247423</v>
      </c>
      <c r="AF77" s="51">
        <v>56968.861625601</v>
      </c>
      <c r="AG77" s="49">
        <v>46613.4726980197</v>
      </c>
      <c r="AI77" s="4">
        <v>40634</v>
      </c>
      <c r="AJ77" s="49">
        <v>168</v>
      </c>
      <c r="AK77" s="49">
        <v>20403.1455821923</v>
      </c>
      <c r="AL77" s="49">
        <v>166.753</v>
      </c>
      <c r="AM77" s="2">
        <v>0.992577380952381</v>
      </c>
      <c r="AN77" s="51">
        <v>166434.033866323</v>
      </c>
      <c r="AO77" s="49">
        <v>122355.4933476</v>
      </c>
      <c r="AQ77" s="4">
        <v>40634</v>
      </c>
      <c r="AR77" s="49">
        <v>53</v>
      </c>
      <c r="AS77" s="49">
        <v>11837.3672597768</v>
      </c>
      <c r="AT77" s="49">
        <v>27.669</v>
      </c>
      <c r="AU77" s="2">
        <v>0.522056603773585</v>
      </c>
      <c r="AV77" s="51">
        <v>467167.34296721</v>
      </c>
      <c r="AW77" s="49">
        <v>427820.566691127</v>
      </c>
      <c r="AY77" s="4">
        <v>40634</v>
      </c>
      <c r="AZ77" s="49">
        <v>197</v>
      </c>
      <c r="BA77" s="49">
        <v>75171.112754236</v>
      </c>
      <c r="BB77" s="49">
        <v>292.979</v>
      </c>
      <c r="BC77" s="2">
        <v>1.48720304568528</v>
      </c>
      <c r="BD77" s="51">
        <v>288861.524011353</v>
      </c>
      <c r="BE77" s="49">
        <v>256575.088160708</v>
      </c>
      <c r="BG77" s="4">
        <v>40634</v>
      </c>
      <c r="BH77" s="49">
        <v>353</v>
      </c>
      <c r="BI77" s="49">
        <v>45330.7824390789</v>
      </c>
      <c r="BJ77" s="49">
        <v>325.02</v>
      </c>
      <c r="BK77" s="2">
        <v>0.920736543909348</v>
      </c>
      <c r="BL77" s="51">
        <v>226524.400839521</v>
      </c>
      <c r="BM77" s="49">
        <v>139470.747766534</v>
      </c>
      <c r="BO77" s="4">
        <v>40634</v>
      </c>
      <c r="BP77" s="49">
        <v>400</v>
      </c>
      <c r="BQ77" s="49">
        <v>130960.973435129</v>
      </c>
      <c r="BR77" s="49">
        <v>1149.376</v>
      </c>
      <c r="BS77" s="2">
        <v>2.87344</v>
      </c>
      <c r="BT77" s="51">
        <v>142840.607540351</v>
      </c>
      <c r="BU77" s="49">
        <v>113940.932675756</v>
      </c>
      <c r="BV77" s="151">
        <v>28.075</v>
      </c>
    </row>
    <row r="78" spans="1:74" ht="12.75">
      <c r="A78">
        <v>77</v>
      </c>
      <c r="B78" s="4">
        <v>40664</v>
      </c>
      <c r="C78" s="4">
        <v>40694</v>
      </c>
      <c r="D78" s="49">
        <v>1215</v>
      </c>
      <c r="E78" s="49">
        <v>292955.489940674</v>
      </c>
      <c r="F78" s="49">
        <v>2502.615</v>
      </c>
      <c r="G78" s="2">
        <v>2.05976543209877</v>
      </c>
      <c r="H78" s="46">
        <v>198253.4378682</v>
      </c>
      <c r="I78" s="49">
        <v>117059.751476226</v>
      </c>
      <c r="K78" s="4">
        <v>40664</v>
      </c>
      <c r="L78" s="49">
        <v>387</v>
      </c>
      <c r="M78" s="49">
        <v>54560.057271716</v>
      </c>
      <c r="N78" s="49">
        <v>362.211</v>
      </c>
      <c r="O78" s="2">
        <v>0.935945736434109</v>
      </c>
      <c r="P78" s="51">
        <v>259754.054786479</v>
      </c>
      <c r="Q78" s="49">
        <v>150630.591759267</v>
      </c>
      <c r="S78" s="4">
        <v>40664</v>
      </c>
      <c r="T78" s="49">
        <v>580</v>
      </c>
      <c r="U78" s="49">
        <v>186217.982847398</v>
      </c>
      <c r="V78" s="49">
        <v>1308.232</v>
      </c>
      <c r="W78" s="2">
        <v>2.2555724137931</v>
      </c>
      <c r="X78" s="51">
        <v>189099.276536633</v>
      </c>
      <c r="Y78" s="49">
        <v>142343.240990435</v>
      </c>
      <c r="AA78" s="4">
        <v>40664</v>
      </c>
      <c r="AB78" s="49">
        <v>88</v>
      </c>
      <c r="AC78" s="49">
        <v>27612.952891746</v>
      </c>
      <c r="AD78" s="49">
        <v>633.233</v>
      </c>
      <c r="AE78" s="2">
        <v>7.19582954545455</v>
      </c>
      <c r="AF78" s="51">
        <v>55046.669314573</v>
      </c>
      <c r="AG78" s="49">
        <v>43606.307459886</v>
      </c>
      <c r="AI78" s="4">
        <v>40664</v>
      </c>
      <c r="AJ78" s="49">
        <v>160</v>
      </c>
      <c r="AK78" s="49">
        <v>24564.4969298134</v>
      </c>
      <c r="AL78" s="49">
        <v>198.939</v>
      </c>
      <c r="AM78" s="2">
        <v>1.24336875</v>
      </c>
      <c r="AN78" s="51">
        <v>161446.378228533</v>
      </c>
      <c r="AO78" s="49">
        <v>123477.532961427</v>
      </c>
      <c r="AQ78" s="4">
        <v>40664</v>
      </c>
      <c r="AR78" s="49">
        <v>57</v>
      </c>
      <c r="AS78" s="49">
        <v>8728.1956736802</v>
      </c>
      <c r="AT78" s="49">
        <v>19.934</v>
      </c>
      <c r="AU78" s="2">
        <v>0.349719298245614</v>
      </c>
      <c r="AV78" s="51">
        <v>485138.867726635</v>
      </c>
      <c r="AW78" s="49">
        <v>437854.704207896</v>
      </c>
      <c r="AY78" s="4">
        <v>40664</v>
      </c>
      <c r="AZ78" s="49">
        <v>193</v>
      </c>
      <c r="BA78" s="49">
        <v>71287.337521626</v>
      </c>
      <c r="BB78" s="49">
        <v>282.079</v>
      </c>
      <c r="BC78" s="2">
        <v>1.46154922279793</v>
      </c>
      <c r="BD78" s="51">
        <v>282651.516400468</v>
      </c>
      <c r="BE78" s="49">
        <v>252721.179249877</v>
      </c>
      <c r="BG78" s="4">
        <v>40664</v>
      </c>
      <c r="BH78" s="49">
        <v>330</v>
      </c>
      <c r="BI78" s="49">
        <v>45831.8615980358</v>
      </c>
      <c r="BJ78" s="49">
        <v>342.277</v>
      </c>
      <c r="BK78" s="2">
        <v>1.03720303030303</v>
      </c>
      <c r="BL78" s="51">
        <v>220823.950733179</v>
      </c>
      <c r="BM78" s="49">
        <v>133902.837754321</v>
      </c>
      <c r="BO78" s="4">
        <v>40664</v>
      </c>
      <c r="BP78" s="49">
        <v>387</v>
      </c>
      <c r="BQ78" s="49">
        <v>114930.645325772</v>
      </c>
      <c r="BR78" s="49">
        <v>1026.153</v>
      </c>
      <c r="BS78" s="2">
        <v>2.65155813953488</v>
      </c>
      <c r="BT78" s="51">
        <v>142444.025131672</v>
      </c>
      <c r="BU78" s="49">
        <v>112001.470858412</v>
      </c>
      <c r="BV78" s="151">
        <v>27.871428571428574</v>
      </c>
    </row>
    <row r="79" spans="1:74" ht="12.75">
      <c r="A79">
        <v>78</v>
      </c>
      <c r="B79" s="4">
        <v>40695</v>
      </c>
      <c r="C79" s="4">
        <v>40724</v>
      </c>
      <c r="D79" s="49">
        <v>1107</v>
      </c>
      <c r="E79" s="49">
        <v>271545.85901665</v>
      </c>
      <c r="F79" s="49">
        <v>2346.241</v>
      </c>
      <c r="G79" s="2">
        <v>2.11945889792231</v>
      </c>
      <c r="H79" s="46">
        <v>203061.694145983</v>
      </c>
      <c r="I79" s="49">
        <v>115736.558612969</v>
      </c>
      <c r="K79" s="4">
        <v>40695</v>
      </c>
      <c r="L79" s="49">
        <v>361</v>
      </c>
      <c r="M79" s="49">
        <v>60327.3325135826</v>
      </c>
      <c r="N79" s="49">
        <v>377.227</v>
      </c>
      <c r="O79" s="2">
        <v>1.04495013850416</v>
      </c>
      <c r="P79" s="51">
        <v>269485.822016351</v>
      </c>
      <c r="Q79" s="49">
        <v>159923.156384836</v>
      </c>
      <c r="S79" s="4">
        <v>40695</v>
      </c>
      <c r="T79" s="49">
        <v>517</v>
      </c>
      <c r="U79" s="49">
        <v>166472.256267998</v>
      </c>
      <c r="V79" s="49">
        <v>1187.804</v>
      </c>
      <c r="W79" s="2">
        <v>2.29749323017408</v>
      </c>
      <c r="X79" s="51">
        <v>189932.420565299</v>
      </c>
      <c r="Y79" s="49">
        <v>140151.284444233</v>
      </c>
      <c r="AA79" s="4">
        <v>40695</v>
      </c>
      <c r="AB79" s="49">
        <v>83</v>
      </c>
      <c r="AC79" s="49">
        <v>28279.7757453254</v>
      </c>
      <c r="AD79" s="49">
        <v>649.643</v>
      </c>
      <c r="AE79" s="2">
        <v>7.82702409638554</v>
      </c>
      <c r="AF79" s="51">
        <v>56658.6323820911</v>
      </c>
      <c r="AG79" s="49">
        <v>43531.2560057222</v>
      </c>
      <c r="AI79" s="4">
        <v>40695</v>
      </c>
      <c r="AJ79" s="49">
        <v>146</v>
      </c>
      <c r="AK79" s="49">
        <v>16466.4944897441</v>
      </c>
      <c r="AL79" s="49">
        <v>131.567</v>
      </c>
      <c r="AM79" s="2">
        <v>0.901143835616438</v>
      </c>
      <c r="AN79" s="51">
        <v>168542.368162511</v>
      </c>
      <c r="AO79" s="49">
        <v>125156.722352445</v>
      </c>
      <c r="AQ79" s="4">
        <v>40695</v>
      </c>
      <c r="AR79" s="49">
        <v>58</v>
      </c>
      <c r="AS79" s="49">
        <v>13932.1437221916</v>
      </c>
      <c r="AT79" s="49">
        <v>31.77</v>
      </c>
      <c r="AU79" s="2">
        <v>0.547758620689655</v>
      </c>
      <c r="AV79" s="51">
        <v>483162.519117541</v>
      </c>
      <c r="AW79" s="49">
        <v>438531.436014844</v>
      </c>
      <c r="AY79" s="4">
        <v>40695</v>
      </c>
      <c r="AZ79" s="49">
        <v>169</v>
      </c>
      <c r="BA79" s="49">
        <v>61468.7675470198</v>
      </c>
      <c r="BB79" s="49">
        <v>245.298</v>
      </c>
      <c r="BC79" s="2">
        <v>1.4514674556213</v>
      </c>
      <c r="BD79" s="51">
        <v>284288.799135677</v>
      </c>
      <c r="BE79" s="49">
        <v>250588.131770417</v>
      </c>
      <c r="BG79" s="4">
        <v>40695</v>
      </c>
      <c r="BH79" s="49">
        <v>303</v>
      </c>
      <c r="BI79" s="49">
        <v>46395.188791391</v>
      </c>
      <c r="BJ79" s="49">
        <v>345.457</v>
      </c>
      <c r="BK79" s="2">
        <v>1.14012211221122</v>
      </c>
      <c r="BL79" s="51">
        <v>228584.012010182</v>
      </c>
      <c r="BM79" s="49">
        <v>134300.908047575</v>
      </c>
      <c r="BO79" s="4">
        <v>40695</v>
      </c>
      <c r="BP79" s="49">
        <v>348</v>
      </c>
      <c r="BQ79" s="49">
        <v>105003.488720978</v>
      </c>
      <c r="BR79" s="49">
        <v>942.506</v>
      </c>
      <c r="BS79" s="2">
        <v>2.70835057471264</v>
      </c>
      <c r="BT79" s="51">
        <v>144109.926374513</v>
      </c>
      <c r="BU79" s="49">
        <v>111408.827870568</v>
      </c>
      <c r="BV79" s="151">
        <v>27.968235294117648</v>
      </c>
    </row>
    <row r="80" spans="1:74" ht="12.75">
      <c r="A80">
        <v>79</v>
      </c>
      <c r="B80" s="4">
        <v>40725</v>
      </c>
      <c r="C80" s="4">
        <v>40755</v>
      </c>
      <c r="D80" s="49">
        <v>1076</v>
      </c>
      <c r="E80" s="49">
        <v>277454.973748966</v>
      </c>
      <c r="F80" s="49">
        <v>2331.778</v>
      </c>
      <c r="G80" s="2">
        <v>2.16707992565056</v>
      </c>
      <c r="H80" s="46">
        <v>207983.82138939</v>
      </c>
      <c r="I80" s="49">
        <v>118988.588857501</v>
      </c>
      <c r="K80" s="4">
        <v>40725</v>
      </c>
      <c r="L80" s="49">
        <v>345</v>
      </c>
      <c r="M80" s="49">
        <v>58332.8642935741</v>
      </c>
      <c r="N80" s="49">
        <v>330.972</v>
      </c>
      <c r="O80" s="2">
        <v>0.959339130434783</v>
      </c>
      <c r="P80" s="51">
        <v>277783.725839895</v>
      </c>
      <c r="Q80" s="49">
        <v>176247.12753216</v>
      </c>
      <c r="S80" s="4">
        <v>40725</v>
      </c>
      <c r="T80" s="49">
        <v>504</v>
      </c>
      <c r="U80" s="49">
        <v>169752.164443828</v>
      </c>
      <c r="V80" s="49">
        <v>1224.773</v>
      </c>
      <c r="W80" s="2">
        <v>2.43010515873016</v>
      </c>
      <c r="X80" s="51">
        <v>189575.644532643</v>
      </c>
      <c r="Y80" s="49">
        <v>138598.878685134</v>
      </c>
      <c r="AA80" s="4">
        <v>40725</v>
      </c>
      <c r="AB80" s="49">
        <v>79</v>
      </c>
      <c r="AC80" s="49">
        <v>26761.0157716932</v>
      </c>
      <c r="AD80" s="49">
        <v>599.921</v>
      </c>
      <c r="AE80" s="2">
        <v>7.59393670886076</v>
      </c>
      <c r="AF80" s="51">
        <v>57950.1214274266</v>
      </c>
      <c r="AG80" s="49">
        <v>44607.5662823825</v>
      </c>
      <c r="AI80" s="4">
        <v>40725</v>
      </c>
      <c r="AJ80" s="49">
        <v>148</v>
      </c>
      <c r="AK80" s="49">
        <v>22608.9292398705</v>
      </c>
      <c r="AL80" s="49">
        <v>176.112</v>
      </c>
      <c r="AM80" s="2">
        <v>1.18994594594595</v>
      </c>
      <c r="AN80" s="51">
        <v>188047.445695953</v>
      </c>
      <c r="AO80" s="49">
        <v>128378.130052867</v>
      </c>
      <c r="AQ80" s="4">
        <v>40725</v>
      </c>
      <c r="AR80" s="49">
        <v>57</v>
      </c>
      <c r="AS80" s="49">
        <v>10573.4011778739</v>
      </c>
      <c r="AT80" s="49">
        <v>23.217</v>
      </c>
      <c r="AU80" s="2">
        <v>0.407315789473684</v>
      </c>
      <c r="AV80" s="51">
        <v>494671.775611634</v>
      </c>
      <c r="AW80" s="49">
        <v>455416.340520907</v>
      </c>
      <c r="AY80" s="4">
        <v>40725</v>
      </c>
      <c r="AZ80" s="49">
        <v>160</v>
      </c>
      <c r="BA80" s="49">
        <v>59614.727487729</v>
      </c>
      <c r="BB80" s="49">
        <v>232.495</v>
      </c>
      <c r="BC80" s="2">
        <v>1.45309375</v>
      </c>
      <c r="BD80" s="51">
        <v>282630.414512002</v>
      </c>
      <c r="BE80" s="49">
        <v>256412.944311615</v>
      </c>
      <c r="BG80" s="4">
        <v>40725</v>
      </c>
      <c r="BH80" s="49">
        <v>288</v>
      </c>
      <c r="BI80" s="49">
        <v>47759.4631157002</v>
      </c>
      <c r="BJ80" s="49">
        <v>307.755</v>
      </c>
      <c r="BK80" s="2">
        <v>1.06859375</v>
      </c>
      <c r="BL80" s="51">
        <v>234857.965989238</v>
      </c>
      <c r="BM80" s="49">
        <v>155186.635848971</v>
      </c>
      <c r="BO80" s="4">
        <v>40725</v>
      </c>
      <c r="BP80" s="49">
        <v>344</v>
      </c>
      <c r="BQ80" s="49">
        <v>110137.436956099</v>
      </c>
      <c r="BR80" s="49">
        <v>992.278</v>
      </c>
      <c r="BS80" s="2">
        <v>2.88452906976744</v>
      </c>
      <c r="BT80" s="51">
        <v>146294.356170151</v>
      </c>
      <c r="BU80" s="49">
        <v>110994.536769029</v>
      </c>
      <c r="BV80" s="151">
        <v>27.87055555555555</v>
      </c>
    </row>
    <row r="81" spans="1:74" ht="12.75">
      <c r="A81">
        <v>80</v>
      </c>
      <c r="B81" s="4">
        <v>40756</v>
      </c>
      <c r="C81" s="4">
        <v>40786</v>
      </c>
      <c r="D81" s="49">
        <v>1160</v>
      </c>
      <c r="E81" s="49">
        <v>293764.102053879</v>
      </c>
      <c r="F81" s="49">
        <v>2366.589</v>
      </c>
      <c r="G81" s="2">
        <v>2.04016293103448</v>
      </c>
      <c r="H81" s="46">
        <v>221385.016137666</v>
      </c>
      <c r="I81" s="49">
        <v>124129.750477957</v>
      </c>
      <c r="K81" s="4">
        <v>40756</v>
      </c>
      <c r="L81" s="49">
        <v>392</v>
      </c>
      <c r="M81" s="49">
        <v>66813.4203147768</v>
      </c>
      <c r="N81" s="49">
        <v>376.132</v>
      </c>
      <c r="O81" s="2">
        <v>0.959520408163265</v>
      </c>
      <c r="P81" s="51">
        <v>286807.476726488</v>
      </c>
      <c r="Q81" s="49">
        <v>177632.906306235</v>
      </c>
      <c r="S81" s="4">
        <v>40756</v>
      </c>
      <c r="T81" s="49">
        <v>547</v>
      </c>
      <c r="U81" s="49">
        <v>174177.87069739</v>
      </c>
      <c r="V81" s="49">
        <v>1187.451</v>
      </c>
      <c r="W81" s="2">
        <v>2.17084277879342</v>
      </c>
      <c r="X81" s="51">
        <v>203885.823869204</v>
      </c>
      <c r="Y81" s="49">
        <v>146682.154208797</v>
      </c>
      <c r="AA81" s="4">
        <v>40756</v>
      </c>
      <c r="AB81" s="49">
        <v>81</v>
      </c>
      <c r="AC81" s="49">
        <v>29700.8880194248</v>
      </c>
      <c r="AD81" s="49">
        <v>648.05</v>
      </c>
      <c r="AE81" s="2">
        <v>8.00061728395062</v>
      </c>
      <c r="AF81" s="51">
        <v>57256.2014892688</v>
      </c>
      <c r="AG81" s="49">
        <v>45831.1673781727</v>
      </c>
      <c r="AI81" s="4">
        <v>40756</v>
      </c>
      <c r="AJ81" s="49">
        <v>140</v>
      </c>
      <c r="AK81" s="49">
        <v>23071.9230222872</v>
      </c>
      <c r="AL81" s="49">
        <v>154.956</v>
      </c>
      <c r="AM81" s="2">
        <v>1.10682857142857</v>
      </c>
      <c r="AN81" s="51">
        <v>201534.213327318</v>
      </c>
      <c r="AO81" s="49">
        <v>148893.382781481</v>
      </c>
      <c r="AQ81" s="4">
        <v>40756</v>
      </c>
      <c r="AR81" s="49">
        <v>63</v>
      </c>
      <c r="AS81" s="49">
        <v>11157.5478941025</v>
      </c>
      <c r="AT81" s="49">
        <v>23.388</v>
      </c>
      <c r="AU81" s="2">
        <v>0.371238095238095</v>
      </c>
      <c r="AV81" s="51">
        <v>538274.618801324</v>
      </c>
      <c r="AW81" s="49">
        <v>477062.93373108</v>
      </c>
      <c r="AY81" s="4">
        <v>40756</v>
      </c>
      <c r="AZ81" s="49">
        <v>188</v>
      </c>
      <c r="BA81" s="49">
        <v>58190.089129099</v>
      </c>
      <c r="BB81" s="49">
        <v>211.196</v>
      </c>
      <c r="BC81" s="2">
        <v>1.1233829787234</v>
      </c>
      <c r="BD81" s="51">
        <v>296686.570004358</v>
      </c>
      <c r="BE81" s="49">
        <v>275526.473650538</v>
      </c>
      <c r="BG81" s="4">
        <v>40756</v>
      </c>
      <c r="BH81" s="49">
        <v>329</v>
      </c>
      <c r="BI81" s="49">
        <v>55655.8724206743</v>
      </c>
      <c r="BJ81" s="49">
        <v>352.744</v>
      </c>
      <c r="BK81" s="2">
        <v>1.07217021276596</v>
      </c>
      <c r="BL81" s="51">
        <v>238654.19420152</v>
      </c>
      <c r="BM81" s="49">
        <v>157779.784831703</v>
      </c>
      <c r="BO81" s="4">
        <v>40756</v>
      </c>
      <c r="BP81" s="49">
        <v>359</v>
      </c>
      <c r="BQ81" s="49">
        <v>115987.781568291</v>
      </c>
      <c r="BR81" s="49">
        <v>976.254999999999</v>
      </c>
      <c r="BS81" s="2">
        <v>2.71937325905292</v>
      </c>
      <c r="BT81" s="51">
        <v>155288.218650794</v>
      </c>
      <c r="BU81" s="49">
        <v>118808.898872007</v>
      </c>
      <c r="BV81" s="151">
        <v>28.74227272727273</v>
      </c>
    </row>
    <row r="82" spans="1:74" s="3" customFormat="1" ht="12.75">
      <c r="A82">
        <v>81</v>
      </c>
      <c r="B82" s="4">
        <v>40787</v>
      </c>
      <c r="C82" s="4">
        <v>40816</v>
      </c>
      <c r="D82" s="49">
        <v>1162</v>
      </c>
      <c r="E82" s="49">
        <v>318721.58985921</v>
      </c>
      <c r="F82" s="49">
        <v>2361.985</v>
      </c>
      <c r="G82" s="2">
        <v>2.03268932874355</v>
      </c>
      <c r="H82" s="46">
        <v>239586.767359377</v>
      </c>
      <c r="I82" s="49">
        <v>134938.024525647</v>
      </c>
      <c r="J82"/>
      <c r="K82" s="4">
        <v>40787</v>
      </c>
      <c r="L82" s="49">
        <v>364</v>
      </c>
      <c r="M82" s="49">
        <v>72008.321861149</v>
      </c>
      <c r="N82" s="49">
        <v>352.012</v>
      </c>
      <c r="O82" s="2">
        <v>0.967065934065934</v>
      </c>
      <c r="P82" s="51">
        <v>326711.051068123</v>
      </c>
      <c r="Q82" s="49">
        <v>204562.122487725</v>
      </c>
      <c r="R82"/>
      <c r="S82" s="4">
        <v>40787</v>
      </c>
      <c r="T82" s="49">
        <v>555</v>
      </c>
      <c r="U82" s="49">
        <v>186482.334165111</v>
      </c>
      <c r="V82" s="49">
        <v>1163.43</v>
      </c>
      <c r="W82" s="2">
        <v>2.09627027027027</v>
      </c>
      <c r="X82" s="51">
        <v>219792.158728024</v>
      </c>
      <c r="Y82" s="49">
        <v>160286.681764362</v>
      </c>
      <c r="Z82"/>
      <c r="AA82" s="4">
        <v>40787</v>
      </c>
      <c r="AB82" s="49">
        <v>87</v>
      </c>
      <c r="AC82" s="49">
        <v>32203.8043803754</v>
      </c>
      <c r="AD82" s="49">
        <v>660.937</v>
      </c>
      <c r="AE82" s="2">
        <v>7.59697701149425</v>
      </c>
      <c r="AF82" s="51">
        <v>59261.0326802885</v>
      </c>
      <c r="AG82" s="49">
        <v>48724.4690195516</v>
      </c>
      <c r="AH82" s="5"/>
      <c r="AI82" s="4">
        <v>40787</v>
      </c>
      <c r="AJ82" s="49">
        <v>156</v>
      </c>
      <c r="AK82" s="49">
        <v>28027.129452574</v>
      </c>
      <c r="AL82" s="49">
        <v>185.606</v>
      </c>
      <c r="AM82" s="2">
        <v>1.18978205128205</v>
      </c>
      <c r="AN82" s="51">
        <v>207286.17401001</v>
      </c>
      <c r="AO82" s="49">
        <v>151003.359010883</v>
      </c>
      <c r="AP82"/>
      <c r="AQ82" s="4">
        <v>40787</v>
      </c>
      <c r="AR82" s="49">
        <v>61</v>
      </c>
      <c r="AS82" s="49">
        <v>14717.623314502</v>
      </c>
      <c r="AT82" s="49">
        <v>27.565</v>
      </c>
      <c r="AU82" s="2">
        <v>0.451885245901639</v>
      </c>
      <c r="AV82" s="51">
        <v>583538.298427</v>
      </c>
      <c r="AW82" s="49">
        <v>533924.299455904</v>
      </c>
      <c r="AX82"/>
      <c r="AY82" s="4">
        <v>40787</v>
      </c>
      <c r="AZ82" s="49">
        <v>187</v>
      </c>
      <c r="BA82" s="49">
        <v>61617.6459332099</v>
      </c>
      <c r="BB82" s="49">
        <v>209.184</v>
      </c>
      <c r="BC82" s="2">
        <v>1.11863101604278</v>
      </c>
      <c r="BD82" s="51">
        <v>321496.942596747</v>
      </c>
      <c r="BE82" s="49">
        <v>294561.945144992</v>
      </c>
      <c r="BF82"/>
      <c r="BG82" s="4">
        <v>40787</v>
      </c>
      <c r="BH82" s="49">
        <v>303</v>
      </c>
      <c r="BI82" s="49">
        <v>57290.698546647</v>
      </c>
      <c r="BJ82" s="49">
        <v>324.447</v>
      </c>
      <c r="BK82" s="2">
        <v>1.07078217821782</v>
      </c>
      <c r="BL82" s="51">
        <v>275006.555725246</v>
      </c>
      <c r="BM82" s="49">
        <v>176579.529311866</v>
      </c>
      <c r="BN82"/>
      <c r="BO82" s="4">
        <v>40787</v>
      </c>
      <c r="BP82" s="49">
        <v>368</v>
      </c>
      <c r="BQ82" s="49">
        <v>124864.688231901</v>
      </c>
      <c r="BR82" s="49">
        <v>954.246</v>
      </c>
      <c r="BS82" s="2">
        <v>2.5930597826087</v>
      </c>
      <c r="BT82" s="51">
        <v>168110.651707776</v>
      </c>
      <c r="BU82" s="49">
        <v>130851.675806764</v>
      </c>
      <c r="BV82" s="151">
        <v>30.64</v>
      </c>
    </row>
    <row r="83" spans="1:74" s="5" customFormat="1" ht="12.75">
      <c r="A83">
        <v>82</v>
      </c>
      <c r="B83" s="4">
        <v>40817</v>
      </c>
      <c r="C83" s="4">
        <v>40847</v>
      </c>
      <c r="D83" s="49">
        <v>1270</v>
      </c>
      <c r="E83" s="49">
        <v>355908.014097189</v>
      </c>
      <c r="F83" s="49">
        <v>2604.284</v>
      </c>
      <c r="G83" s="2">
        <v>2.05061732283465</v>
      </c>
      <c r="H83" s="46">
        <v>248289.429290467</v>
      </c>
      <c r="I83" s="49">
        <v>136662.519946822</v>
      </c>
      <c r="J83"/>
      <c r="K83" s="4">
        <v>40817</v>
      </c>
      <c r="L83" s="49">
        <v>397</v>
      </c>
      <c r="M83" s="49">
        <v>78234.5109276936</v>
      </c>
      <c r="N83" s="49">
        <v>362.805</v>
      </c>
      <c r="O83" s="2">
        <v>0.913866498740554</v>
      </c>
      <c r="P83" s="51">
        <v>341211.248838607</v>
      </c>
      <c r="Q83" s="49">
        <v>215637.907216531</v>
      </c>
      <c r="R83"/>
      <c r="S83" s="4">
        <v>40817</v>
      </c>
      <c r="T83" s="49">
        <v>610</v>
      </c>
      <c r="U83" s="49">
        <v>214166.583427372</v>
      </c>
      <c r="V83" s="49">
        <v>1267.778</v>
      </c>
      <c r="W83" s="2">
        <v>2.07832459016393</v>
      </c>
      <c r="X83" s="51">
        <v>225912.79462209</v>
      </c>
      <c r="Y83" s="49">
        <v>168930.667220421</v>
      </c>
      <c r="Z83"/>
      <c r="AA83" s="4">
        <v>40817</v>
      </c>
      <c r="AB83" s="49">
        <v>99</v>
      </c>
      <c r="AC83" s="49">
        <v>38291.0497228662</v>
      </c>
      <c r="AD83" s="49">
        <v>814.534</v>
      </c>
      <c r="AE83" s="2">
        <v>8.22761616161616</v>
      </c>
      <c r="AF83" s="51">
        <v>56941.3267113225</v>
      </c>
      <c r="AG83" s="49">
        <v>47009.7622970511</v>
      </c>
      <c r="AI83" s="4">
        <v>40817</v>
      </c>
      <c r="AJ83" s="49">
        <v>164</v>
      </c>
      <c r="AK83" s="49">
        <v>25215.8700192576</v>
      </c>
      <c r="AL83" s="49">
        <v>159.167</v>
      </c>
      <c r="AM83" s="2">
        <v>0.970530487804878</v>
      </c>
      <c r="AN83" s="51">
        <v>222089.715524819</v>
      </c>
      <c r="AO83" s="49">
        <v>158423.982479142</v>
      </c>
      <c r="AP83"/>
      <c r="AQ83" s="4">
        <v>40817</v>
      </c>
      <c r="AR83" s="49">
        <v>64</v>
      </c>
      <c r="AS83" s="49">
        <v>17372.9026303795</v>
      </c>
      <c r="AT83" s="49">
        <v>36.418</v>
      </c>
      <c r="AU83" s="2">
        <v>0.56903125</v>
      </c>
      <c r="AV83" s="51">
        <v>577252.672666908</v>
      </c>
      <c r="AW83" s="49">
        <v>477041.645076048</v>
      </c>
      <c r="AX83"/>
      <c r="AY83" s="4">
        <v>40817</v>
      </c>
      <c r="AZ83" s="49">
        <v>223</v>
      </c>
      <c r="BA83" s="49">
        <v>80540.0381354725</v>
      </c>
      <c r="BB83" s="49">
        <v>273.459</v>
      </c>
      <c r="BC83" s="2">
        <v>1.2262735426009</v>
      </c>
      <c r="BD83" s="51">
        <v>329366.208738662</v>
      </c>
      <c r="BE83" s="49">
        <v>294523.267237401</v>
      </c>
      <c r="BF83"/>
      <c r="BG83" s="4">
        <v>40817</v>
      </c>
      <c r="BH83" s="49">
        <v>333</v>
      </c>
      <c r="BI83" s="49">
        <v>60861.6082973141</v>
      </c>
      <c r="BJ83" s="49">
        <v>326.387</v>
      </c>
      <c r="BK83" s="2">
        <v>0.980141141141141</v>
      </c>
      <c r="BL83" s="51">
        <v>295845.93014488</v>
      </c>
      <c r="BM83" s="49">
        <v>186470.687549792</v>
      </c>
      <c r="BN83"/>
      <c r="BO83" s="4">
        <v>40817</v>
      </c>
      <c r="BP83" s="49">
        <v>387</v>
      </c>
      <c r="BQ83" s="49">
        <v>133626.545291899</v>
      </c>
      <c r="BR83" s="49">
        <v>994.319</v>
      </c>
      <c r="BS83" s="2">
        <v>2.56929974160207</v>
      </c>
      <c r="BT83" s="51">
        <v>166300.103800396</v>
      </c>
      <c r="BU83" s="49">
        <v>134390.014966926</v>
      </c>
      <c r="BV83" s="151">
        <v>31.382380952380956</v>
      </c>
    </row>
    <row r="84" spans="1:89" s="5" customFormat="1" ht="12.75">
      <c r="A84">
        <v>83</v>
      </c>
      <c r="B84" s="4">
        <v>40848</v>
      </c>
      <c r="C84" s="4">
        <v>40877</v>
      </c>
      <c r="D84" s="49">
        <v>1106</v>
      </c>
      <c r="E84" s="49">
        <v>310960.715801607</v>
      </c>
      <c r="F84" s="49">
        <v>2311.978</v>
      </c>
      <c r="G84" s="2">
        <v>2.09039602169982</v>
      </c>
      <c r="H84" s="46">
        <v>244173.97606103</v>
      </c>
      <c r="I84" s="49">
        <v>134499.859341917</v>
      </c>
      <c r="J84"/>
      <c r="K84" s="4">
        <v>40848</v>
      </c>
      <c r="L84" s="49">
        <v>343</v>
      </c>
      <c r="M84" s="49">
        <v>67126.4125813359</v>
      </c>
      <c r="N84" s="49">
        <v>334.194</v>
      </c>
      <c r="O84" s="2">
        <v>0.974326530612245</v>
      </c>
      <c r="P84" s="51">
        <v>343423.064839883</v>
      </c>
      <c r="Q84" s="49">
        <v>200860.61563444</v>
      </c>
      <c r="R84"/>
      <c r="S84" s="4">
        <v>40848</v>
      </c>
      <c r="T84" s="49">
        <v>536</v>
      </c>
      <c r="U84" s="49">
        <v>194064.764252845</v>
      </c>
      <c r="V84" s="49">
        <v>1219.464</v>
      </c>
      <c r="W84" s="2">
        <v>2.27511940298507</v>
      </c>
      <c r="X84" s="51">
        <v>215555.304027195</v>
      </c>
      <c r="Y84" s="49">
        <v>159139.395876258</v>
      </c>
      <c r="Z84"/>
      <c r="AA84" s="4">
        <v>40848</v>
      </c>
      <c r="AB84" s="49">
        <v>80</v>
      </c>
      <c r="AC84" s="49">
        <v>29308.0342288939</v>
      </c>
      <c r="AD84" s="49">
        <v>629.248</v>
      </c>
      <c r="AE84" s="2">
        <v>7.8656</v>
      </c>
      <c r="AF84" s="51">
        <v>57454.2631314609</v>
      </c>
      <c r="AG84" s="49">
        <v>46576.2850718539</v>
      </c>
      <c r="AI84" s="4">
        <v>40848</v>
      </c>
      <c r="AJ84" s="49">
        <v>147</v>
      </c>
      <c r="AK84" s="49">
        <v>20461.5047385329</v>
      </c>
      <c r="AL84" s="49">
        <v>129.072</v>
      </c>
      <c r="AM84" s="2">
        <v>0.878040816326531</v>
      </c>
      <c r="AN84" s="51">
        <v>218560.015471603</v>
      </c>
      <c r="AO84" s="49">
        <v>158527.835150404</v>
      </c>
      <c r="AP84"/>
      <c r="AQ84" s="4">
        <v>40848</v>
      </c>
      <c r="AR84" s="49">
        <v>58</v>
      </c>
      <c r="AS84" s="49">
        <v>15451.2763860606</v>
      </c>
      <c r="AT84" s="49">
        <v>36.9</v>
      </c>
      <c r="AU84" s="2">
        <v>0.636206896551724</v>
      </c>
      <c r="AV84" s="51">
        <v>584121.792428472</v>
      </c>
      <c r="AW84" s="49">
        <v>418733.777400016</v>
      </c>
      <c r="AX84"/>
      <c r="AY84" s="4">
        <v>40848</v>
      </c>
      <c r="AZ84" s="49">
        <v>190</v>
      </c>
      <c r="BA84" s="49">
        <v>76352.4591265965</v>
      </c>
      <c r="BB84" s="49">
        <v>275.819</v>
      </c>
      <c r="BC84" s="2">
        <v>1.45167894736842</v>
      </c>
      <c r="BD84" s="51">
        <v>319791.312305131</v>
      </c>
      <c r="BE84" s="49">
        <v>276820.88299427</v>
      </c>
      <c r="BF84"/>
      <c r="BG84" s="4">
        <v>40848</v>
      </c>
      <c r="BH84" s="49">
        <v>285</v>
      </c>
      <c r="BI84" s="49">
        <v>51675.1361952753</v>
      </c>
      <c r="BJ84" s="49">
        <v>297.294</v>
      </c>
      <c r="BK84" s="2">
        <v>1.04313684210526</v>
      </c>
      <c r="BL84" s="51">
        <v>294438.762383258</v>
      </c>
      <c r="BM84" s="49">
        <v>173818.295005198</v>
      </c>
      <c r="BN84"/>
      <c r="BO84" s="4">
        <v>40848</v>
      </c>
      <c r="BP84" s="49">
        <v>346</v>
      </c>
      <c r="BQ84" s="49">
        <v>117712.305126248</v>
      </c>
      <c r="BR84" s="49">
        <v>943.645</v>
      </c>
      <c r="BS84" s="2">
        <v>2.72729768786127</v>
      </c>
      <c r="BT84" s="51">
        <v>158315.877516191</v>
      </c>
      <c r="BU84" s="49">
        <v>124742.14892915</v>
      </c>
      <c r="BV84" s="151">
        <v>30.893157894736845</v>
      </c>
      <c r="CF84" s="49"/>
      <c r="CG84" s="49"/>
      <c r="CH84" s="49"/>
      <c r="CI84" s="49"/>
      <c r="CJ84" s="49"/>
      <c r="CK84" s="49"/>
    </row>
    <row r="85" spans="1:89" s="40" customFormat="1" ht="12.75">
      <c r="A85">
        <v>84</v>
      </c>
      <c r="B85" s="4">
        <v>40878</v>
      </c>
      <c r="C85" s="4">
        <v>40908</v>
      </c>
      <c r="D85" s="49">
        <v>1078</v>
      </c>
      <c r="E85" s="49">
        <v>319246.261047174</v>
      </c>
      <c r="F85" s="49">
        <v>2290.321</v>
      </c>
      <c r="G85" s="2">
        <v>2.12460204081633</v>
      </c>
      <c r="H85" s="46">
        <v>245834.003140041</v>
      </c>
      <c r="I85" s="49">
        <v>139389.308768148</v>
      </c>
      <c r="J85"/>
      <c r="K85" s="4">
        <v>40878</v>
      </c>
      <c r="L85" s="49">
        <v>325</v>
      </c>
      <c r="M85" s="49">
        <v>66096.7186588761</v>
      </c>
      <c r="N85" s="49">
        <v>311.805</v>
      </c>
      <c r="O85" s="2">
        <v>0.9594</v>
      </c>
      <c r="P85" s="51">
        <v>338918.714659773</v>
      </c>
      <c r="Q85" s="49">
        <v>211980.945330819</v>
      </c>
      <c r="R85"/>
      <c r="S85" s="4">
        <v>40878</v>
      </c>
      <c r="T85" s="49">
        <v>531</v>
      </c>
      <c r="U85" s="49">
        <v>202047.397427841</v>
      </c>
      <c r="V85" s="49">
        <v>1220.907</v>
      </c>
      <c r="W85" s="2">
        <v>2.29925988700565</v>
      </c>
      <c r="X85" s="51">
        <v>223331.399666574</v>
      </c>
      <c r="Y85" s="49">
        <v>165489.588828503</v>
      </c>
      <c r="Z85"/>
      <c r="AA85" s="4">
        <v>40878</v>
      </c>
      <c r="AB85" s="49">
        <v>76</v>
      </c>
      <c r="AC85" s="49">
        <v>29995.8749090821</v>
      </c>
      <c r="AD85" s="49">
        <v>629.451</v>
      </c>
      <c r="AE85" s="2">
        <v>8.28225</v>
      </c>
      <c r="AF85" s="51">
        <v>58627.2121465976</v>
      </c>
      <c r="AG85" s="49">
        <v>47654.0269363018</v>
      </c>
      <c r="AH85" s="5"/>
      <c r="AI85" s="4">
        <v>40878</v>
      </c>
      <c r="AJ85" s="49">
        <v>146</v>
      </c>
      <c r="AK85" s="49">
        <v>21106.2700513753</v>
      </c>
      <c r="AL85" s="49">
        <v>128.158</v>
      </c>
      <c r="AM85" s="2">
        <v>0.877794520547945</v>
      </c>
      <c r="AN85" s="51">
        <v>217916.655989354</v>
      </c>
      <c r="AO85" s="49">
        <v>164689.446241166</v>
      </c>
      <c r="AP85"/>
      <c r="AQ85" s="4">
        <v>40878</v>
      </c>
      <c r="AR85" s="49">
        <v>54</v>
      </c>
      <c r="AS85" s="49">
        <v>16419.1834813962</v>
      </c>
      <c r="AT85" s="49">
        <v>38.468</v>
      </c>
      <c r="AU85" s="2">
        <v>0.71237037037037</v>
      </c>
      <c r="AV85" s="51">
        <v>527261.025418731</v>
      </c>
      <c r="AW85" s="49">
        <v>426827.063569622</v>
      </c>
      <c r="AX85"/>
      <c r="AY85" s="4">
        <v>40878</v>
      </c>
      <c r="AZ85" s="49">
        <v>184</v>
      </c>
      <c r="BA85" s="49">
        <v>79840.9320204986</v>
      </c>
      <c r="BB85" s="49">
        <v>269.462</v>
      </c>
      <c r="BC85" s="2">
        <v>1.46446739130435</v>
      </c>
      <c r="BD85" s="51">
        <v>336665.386503753</v>
      </c>
      <c r="BE85" s="49">
        <v>296297.555946659</v>
      </c>
      <c r="BF85"/>
      <c r="BG85" s="4">
        <v>40878</v>
      </c>
      <c r="BH85" s="49">
        <v>271</v>
      </c>
      <c r="BI85" s="49">
        <v>49677.5351774799</v>
      </c>
      <c r="BJ85" s="49">
        <v>273.337</v>
      </c>
      <c r="BK85" s="2">
        <v>1.00862361623616</v>
      </c>
      <c r="BL85" s="51">
        <v>301389.250523302</v>
      </c>
      <c r="BM85" s="49">
        <v>181744.641879731</v>
      </c>
      <c r="BN85"/>
      <c r="BO85" s="4">
        <v>40878</v>
      </c>
      <c r="BP85" s="49">
        <v>347</v>
      </c>
      <c r="BQ85" s="49">
        <v>122206.465407342</v>
      </c>
      <c r="BR85" s="49">
        <v>951.444999999999</v>
      </c>
      <c r="BS85" s="2">
        <v>2.74191642651297</v>
      </c>
      <c r="BT85" s="51">
        <v>163234.991660692</v>
      </c>
      <c r="BU85" s="49">
        <v>128443.016051734</v>
      </c>
      <c r="BV85" s="151">
        <v>31.524285714285714</v>
      </c>
      <c r="BW85" s="5"/>
      <c r="BX85" s="5"/>
      <c r="BY85" s="5"/>
      <c r="BZ85" s="5"/>
      <c r="CA85" s="5"/>
      <c r="CB85" s="5"/>
      <c r="CC85" s="5"/>
      <c r="CD85" s="5"/>
      <c r="CE85" s="5"/>
      <c r="CF85" s="49"/>
      <c r="CG85" s="49"/>
      <c r="CH85" s="49"/>
      <c r="CI85" s="49"/>
      <c r="CJ85" s="49"/>
      <c r="CK85" s="49"/>
    </row>
    <row r="86" spans="1:89" s="5" customFormat="1" ht="12.75">
      <c r="A86">
        <v>85</v>
      </c>
      <c r="B86" s="4">
        <v>40909</v>
      </c>
      <c r="C86" s="4">
        <v>40939</v>
      </c>
      <c r="D86" s="49">
        <v>1018</v>
      </c>
      <c r="E86" s="49">
        <v>279276.939567961</v>
      </c>
      <c r="F86" s="49">
        <v>2067.985</v>
      </c>
      <c r="G86" s="2">
        <v>2.03141944990177</v>
      </c>
      <c r="H86" s="46">
        <v>251856.495774784</v>
      </c>
      <c r="I86" s="49">
        <v>135047.855554059</v>
      </c>
      <c r="J86"/>
      <c r="K86" s="4">
        <v>40909</v>
      </c>
      <c r="L86" s="49">
        <v>317</v>
      </c>
      <c r="M86" s="49">
        <v>51494.1157020734</v>
      </c>
      <c r="N86" s="49">
        <v>241.691</v>
      </c>
      <c r="O86" s="2">
        <v>0.762432176656151</v>
      </c>
      <c r="P86" s="51">
        <v>353343.463805433</v>
      </c>
      <c r="Q86" s="49">
        <v>213057.646755872</v>
      </c>
      <c r="R86"/>
      <c r="S86" s="4">
        <v>40909</v>
      </c>
      <c r="T86" s="49">
        <v>510</v>
      </c>
      <c r="U86" s="49">
        <v>182194.596769876</v>
      </c>
      <c r="V86" s="49">
        <v>1148.718</v>
      </c>
      <c r="W86" s="2">
        <v>2.25238823529412</v>
      </c>
      <c r="X86" s="51">
        <v>222926.007116014</v>
      </c>
      <c r="Y86" s="49">
        <v>158606.896357397</v>
      </c>
      <c r="Z86"/>
      <c r="AA86" s="4">
        <v>40909</v>
      </c>
      <c r="AB86" s="49">
        <v>63</v>
      </c>
      <c r="AC86" s="49">
        <v>26269.2089674355</v>
      </c>
      <c r="AD86" s="49">
        <v>550.983</v>
      </c>
      <c r="AE86" s="2">
        <v>8.7457619047619</v>
      </c>
      <c r="AF86" s="51">
        <v>53374.3888653824</v>
      </c>
      <c r="AG86" s="49">
        <v>47676.9863451967</v>
      </c>
      <c r="AI86" s="4">
        <v>40909</v>
      </c>
      <c r="AJ86" s="49">
        <v>128</v>
      </c>
      <c r="AK86" s="49">
        <v>19319.0181285757</v>
      </c>
      <c r="AL86" s="49">
        <v>126.593</v>
      </c>
      <c r="AM86" s="2">
        <v>0.9890078125</v>
      </c>
      <c r="AN86" s="51">
        <v>213478.004255635</v>
      </c>
      <c r="AO86" s="49">
        <v>152607.317375966</v>
      </c>
      <c r="AP86"/>
      <c r="AQ86" s="4">
        <v>40909</v>
      </c>
      <c r="AR86" s="49">
        <v>51</v>
      </c>
      <c r="AS86" s="49">
        <v>12495.3173718789</v>
      </c>
      <c r="AT86" s="49">
        <v>29.216</v>
      </c>
      <c r="AU86" s="2">
        <v>0.572862745098039</v>
      </c>
      <c r="AV86" s="51">
        <v>540612.263565789</v>
      </c>
      <c r="AW86" s="49">
        <v>427687.478500784</v>
      </c>
      <c r="AX86"/>
      <c r="AY86" s="4">
        <v>40909</v>
      </c>
      <c r="AZ86" s="49">
        <v>174</v>
      </c>
      <c r="BA86" s="49">
        <v>61539.5505049713</v>
      </c>
      <c r="BB86" s="49">
        <v>202.453</v>
      </c>
      <c r="BC86" s="2">
        <v>1.16352298850575</v>
      </c>
      <c r="BD86" s="51">
        <v>339670.276881335</v>
      </c>
      <c r="BE86" s="49">
        <v>303969.565800316</v>
      </c>
      <c r="BF86"/>
      <c r="BG86" s="4">
        <v>40909</v>
      </c>
      <c r="BH86" s="49">
        <v>266</v>
      </c>
      <c r="BI86" s="49">
        <v>38998.7983301945</v>
      </c>
      <c r="BJ86" s="49">
        <v>212.475</v>
      </c>
      <c r="BK86" s="2">
        <v>0.798778195488722</v>
      </c>
      <c r="BL86" s="51">
        <v>317438.543550628</v>
      </c>
      <c r="BM86" s="49">
        <v>183545.350418612</v>
      </c>
      <c r="BN86"/>
      <c r="BO86" s="4">
        <v>40909</v>
      </c>
      <c r="BP86" s="49">
        <v>336</v>
      </c>
      <c r="BQ86" s="49">
        <v>120655.046264905</v>
      </c>
      <c r="BR86" s="49">
        <v>946.265000000001</v>
      </c>
      <c r="BS86" s="2">
        <v>2.81626488095238</v>
      </c>
      <c r="BT86" s="51">
        <v>162469.153130401</v>
      </c>
      <c r="BU86" s="49">
        <v>127506.614177746</v>
      </c>
      <c r="BV86" s="152">
        <v>31.233999999999998</v>
      </c>
      <c r="CF86" s="49"/>
      <c r="CG86" s="49"/>
      <c r="CH86" s="49"/>
      <c r="CI86" s="49"/>
      <c r="CJ86" s="49"/>
      <c r="CK86" s="49"/>
    </row>
    <row r="87" spans="1:89" ht="12.75">
      <c r="A87">
        <v>86</v>
      </c>
      <c r="B87" s="4">
        <v>40940</v>
      </c>
      <c r="C87" s="4">
        <v>40968</v>
      </c>
      <c r="D87" s="49">
        <v>1108</v>
      </c>
      <c r="E87" s="49">
        <v>295487.062490769</v>
      </c>
      <c r="F87" s="49">
        <v>2190.448</v>
      </c>
      <c r="G87" s="2">
        <v>1.97693862815884</v>
      </c>
      <c r="H87" s="46">
        <v>240422.612580038</v>
      </c>
      <c r="I87" s="49">
        <v>134898.003737486</v>
      </c>
      <c r="K87" s="4">
        <v>40940</v>
      </c>
      <c r="L87" s="49">
        <v>359</v>
      </c>
      <c r="M87" s="49">
        <v>66347.9328408167</v>
      </c>
      <c r="N87" s="49">
        <v>325.939</v>
      </c>
      <c r="O87" s="2">
        <v>0.907908077994429</v>
      </c>
      <c r="P87" s="51">
        <v>339027.965784385</v>
      </c>
      <c r="Q87" s="49">
        <v>203559.355710169</v>
      </c>
      <c r="S87" s="4">
        <v>40940</v>
      </c>
      <c r="T87" s="49">
        <v>531</v>
      </c>
      <c r="U87" s="49">
        <v>181877.286478422</v>
      </c>
      <c r="V87" s="49">
        <v>1173.907</v>
      </c>
      <c r="W87" s="2">
        <v>2.21074764595104</v>
      </c>
      <c r="X87" s="51">
        <v>210541.849939399</v>
      </c>
      <c r="Y87" s="49">
        <v>154933.300916019</v>
      </c>
      <c r="AA87" s="4">
        <v>40940</v>
      </c>
      <c r="AB87" s="49">
        <v>76</v>
      </c>
      <c r="AC87" s="49">
        <v>25932.7935802633</v>
      </c>
      <c r="AD87" s="49">
        <v>540.957</v>
      </c>
      <c r="AE87" s="2">
        <v>7.1178552631579</v>
      </c>
      <c r="AF87" s="51">
        <v>56098.8140529174</v>
      </c>
      <c r="AG87" s="49">
        <v>47938.7337260878</v>
      </c>
      <c r="AI87" s="4">
        <v>40940</v>
      </c>
      <c r="AJ87" s="49">
        <v>142</v>
      </c>
      <c r="AK87" s="49">
        <v>21329.0495912675</v>
      </c>
      <c r="AL87" s="49">
        <v>149.645</v>
      </c>
      <c r="AM87" s="2">
        <v>1.05383802816901</v>
      </c>
      <c r="AN87" s="51">
        <v>201521.00588905</v>
      </c>
      <c r="AO87" s="49">
        <v>142530.987278342</v>
      </c>
      <c r="AQ87" s="4">
        <v>40940</v>
      </c>
      <c r="AR87" s="49">
        <v>55</v>
      </c>
      <c r="AS87" s="49">
        <v>14525.0756483031</v>
      </c>
      <c r="AT87" s="49">
        <v>30.84</v>
      </c>
      <c r="AU87" s="2">
        <v>0.560727272727273</v>
      </c>
      <c r="AV87" s="51">
        <v>602391.057798911</v>
      </c>
      <c r="AW87" s="49">
        <v>470981.700658337</v>
      </c>
      <c r="AY87" s="4">
        <v>40940</v>
      </c>
      <c r="AZ87" s="49">
        <v>178</v>
      </c>
      <c r="BA87" s="49">
        <v>61730.183695377</v>
      </c>
      <c r="BB87" s="49">
        <v>202.28</v>
      </c>
      <c r="BC87" s="2">
        <v>1.13640449438202</v>
      </c>
      <c r="BD87" s="51">
        <v>323479.121609151</v>
      </c>
      <c r="BE87" s="49">
        <v>305171.95815393</v>
      </c>
      <c r="BG87" s="4">
        <v>40940</v>
      </c>
      <c r="BH87" s="49">
        <v>304</v>
      </c>
      <c r="BI87" s="49">
        <v>51822.8571925136</v>
      </c>
      <c r="BJ87" s="49">
        <v>295.099</v>
      </c>
      <c r="BK87" s="2">
        <v>0.970720394736842</v>
      </c>
      <c r="BL87" s="51">
        <v>291380.037952809</v>
      </c>
      <c r="BM87" s="49">
        <v>175611.768228674</v>
      </c>
      <c r="BO87" s="4">
        <v>40940</v>
      </c>
      <c r="BP87" s="49">
        <v>353</v>
      </c>
      <c r="BQ87" s="49">
        <v>120147.102783045</v>
      </c>
      <c r="BR87" s="49">
        <v>971.627</v>
      </c>
      <c r="BS87" s="2">
        <v>2.75248441926346</v>
      </c>
      <c r="BT87" s="51">
        <v>153593.31068383</v>
      </c>
      <c r="BU87" s="49">
        <v>123655.582628976</v>
      </c>
      <c r="BV87" s="151">
        <v>29.900588235294116</v>
      </c>
      <c r="BW87" s="5"/>
      <c r="BX87" s="5"/>
      <c r="BY87" s="5"/>
      <c r="BZ87" s="5"/>
      <c r="CA87" s="5"/>
      <c r="CB87" s="5"/>
      <c r="CC87" s="5"/>
      <c r="CD87" s="5"/>
      <c r="CE87" s="5"/>
      <c r="CF87" s="49"/>
      <c r="CG87" s="49"/>
      <c r="CH87" s="49"/>
      <c r="CI87" s="49"/>
      <c r="CJ87" s="49"/>
      <c r="CK87" s="49"/>
    </row>
    <row r="88" spans="1:83" s="43" customFormat="1" ht="12.75">
      <c r="A88">
        <v>87</v>
      </c>
      <c r="B88" s="4">
        <v>40969</v>
      </c>
      <c r="C88" s="4">
        <v>40999</v>
      </c>
      <c r="D88" s="49">
        <v>1027</v>
      </c>
      <c r="E88" s="49">
        <v>246539.90001448</v>
      </c>
      <c r="F88" s="49">
        <v>1843.088</v>
      </c>
      <c r="G88" s="2">
        <v>1.79463291139241</v>
      </c>
      <c r="H88" s="46">
        <v>238639.481421316</v>
      </c>
      <c r="I88" s="49">
        <v>133764.584227383</v>
      </c>
      <c r="J88"/>
      <c r="K88" s="4">
        <v>40969</v>
      </c>
      <c r="L88" s="49">
        <v>316</v>
      </c>
      <c r="M88" s="49">
        <v>57189.9287188807</v>
      </c>
      <c r="N88" s="49">
        <v>285.34</v>
      </c>
      <c r="O88" s="2">
        <v>0.902974683544304</v>
      </c>
      <c r="P88" s="51">
        <v>334251.178636919</v>
      </c>
      <c r="Q88" s="49">
        <v>200427.310292566</v>
      </c>
      <c r="R88"/>
      <c r="S88" s="4">
        <v>40969</v>
      </c>
      <c r="T88" s="49">
        <v>509</v>
      </c>
      <c r="U88" s="49">
        <v>150517.578402939</v>
      </c>
      <c r="V88" s="49">
        <v>967.129</v>
      </c>
      <c r="W88" s="2">
        <v>1.90005697445972</v>
      </c>
      <c r="X88" s="51">
        <v>211380.433811349</v>
      </c>
      <c r="Y88" s="49">
        <v>155633.404026701</v>
      </c>
      <c r="Z88"/>
      <c r="AA88" s="4">
        <v>40969</v>
      </c>
      <c r="AB88" s="49">
        <v>67</v>
      </c>
      <c r="AC88" s="49">
        <v>22266.5893379369</v>
      </c>
      <c r="AD88" s="49">
        <v>481.3</v>
      </c>
      <c r="AE88" s="2">
        <v>7.18358208955224</v>
      </c>
      <c r="AF88" s="51">
        <v>54176.8436192633</v>
      </c>
      <c r="AG88" s="49">
        <v>46263.4309950902</v>
      </c>
      <c r="AH88" s="5"/>
      <c r="AI88" s="4">
        <v>40969</v>
      </c>
      <c r="AJ88" s="49">
        <v>135</v>
      </c>
      <c r="AK88" s="49">
        <v>16565.8035547231</v>
      </c>
      <c r="AL88" s="49">
        <v>109.319</v>
      </c>
      <c r="AM88" s="2">
        <v>0.80977037037037</v>
      </c>
      <c r="AN88" s="51">
        <v>209162.115836722</v>
      </c>
      <c r="AO88" s="49">
        <v>151536.361974799</v>
      </c>
      <c r="AP88"/>
      <c r="AQ88" s="4">
        <v>40969</v>
      </c>
      <c r="AR88" s="49">
        <v>44</v>
      </c>
      <c r="AS88" s="49">
        <v>10873.30601312</v>
      </c>
      <c r="AT88" s="49">
        <v>22.438</v>
      </c>
      <c r="AU88" s="2">
        <v>0.509954545454545</v>
      </c>
      <c r="AV88" s="51">
        <v>610473.241657677</v>
      </c>
      <c r="AW88" s="49">
        <v>484593.368977627</v>
      </c>
      <c r="AX88"/>
      <c r="AY88" s="4">
        <v>40969</v>
      </c>
      <c r="AZ88" s="49">
        <v>175</v>
      </c>
      <c r="BA88" s="49">
        <v>52562.1969400191</v>
      </c>
      <c r="BB88" s="49">
        <v>179.725</v>
      </c>
      <c r="BC88" s="2">
        <v>1.027</v>
      </c>
      <c r="BD88" s="51">
        <v>316626.135162439</v>
      </c>
      <c r="BE88" s="49">
        <v>292459.017610344</v>
      </c>
      <c r="BF88"/>
      <c r="BG88" s="4">
        <v>40969</v>
      </c>
      <c r="BH88" s="49">
        <v>272</v>
      </c>
      <c r="BI88" s="49">
        <v>46316.6227057607</v>
      </c>
      <c r="BJ88" s="49">
        <v>262.902</v>
      </c>
      <c r="BK88" s="2">
        <v>0.966551470588235</v>
      </c>
      <c r="BL88" s="51">
        <v>289568.19785415</v>
      </c>
      <c r="BM88" s="49">
        <v>176174.478344633</v>
      </c>
      <c r="BN88"/>
      <c r="BO88" s="4">
        <v>40969</v>
      </c>
      <c r="BP88" s="49">
        <v>334</v>
      </c>
      <c r="BQ88" s="49">
        <v>97955.3814629199</v>
      </c>
      <c r="BR88" s="49">
        <v>787.404000000001</v>
      </c>
      <c r="BS88" s="2">
        <v>2.35749700598802</v>
      </c>
      <c r="BT88" s="51">
        <v>156236.728013623</v>
      </c>
      <c r="BU88" s="49">
        <v>124402.951296818</v>
      </c>
      <c r="BV88" s="151">
        <v>29.33857142857143</v>
      </c>
      <c r="BW88" s="5"/>
      <c r="BX88" s="5"/>
      <c r="BY88" s="5"/>
      <c r="BZ88" s="5"/>
      <c r="CA88" s="5"/>
      <c r="CB88" s="5"/>
      <c r="CC88" s="5"/>
      <c r="CD88" s="5"/>
      <c r="CE88" s="5"/>
    </row>
    <row r="89" spans="1:83" ht="12.75">
      <c r="A89">
        <v>88</v>
      </c>
      <c r="B89" s="4">
        <v>41000</v>
      </c>
      <c r="C89" s="4">
        <v>41029</v>
      </c>
      <c r="D89" s="49">
        <v>1224</v>
      </c>
      <c r="E89" s="49">
        <v>335522.699875017</v>
      </c>
      <c r="F89" s="49">
        <v>2465.872</v>
      </c>
      <c r="G89" s="2">
        <v>2.01460130718954</v>
      </c>
      <c r="H89" s="46">
        <v>235842.172047758</v>
      </c>
      <c r="I89" s="49">
        <v>136066.551660028</v>
      </c>
      <c r="K89" s="4">
        <v>41000</v>
      </c>
      <c r="L89" s="49">
        <v>352</v>
      </c>
      <c r="M89" s="49">
        <v>67047.7767189769</v>
      </c>
      <c r="N89" s="49">
        <v>329.9</v>
      </c>
      <c r="O89" s="2">
        <v>0.937215909090909</v>
      </c>
      <c r="P89" s="51">
        <v>336501.719806311</v>
      </c>
      <c r="Q89" s="49">
        <v>203236.667835638</v>
      </c>
      <c r="S89" s="4">
        <v>41000</v>
      </c>
      <c r="T89" s="49">
        <v>627</v>
      </c>
      <c r="U89" s="49">
        <v>218735.573361037</v>
      </c>
      <c r="V89" s="49">
        <v>1390.018</v>
      </c>
      <c r="W89" s="2">
        <v>2.2169346092504</v>
      </c>
      <c r="X89" s="51">
        <v>210567.070867618</v>
      </c>
      <c r="Y89" s="49">
        <v>157361.684065269</v>
      </c>
      <c r="AA89" s="4">
        <v>41000</v>
      </c>
      <c r="AB89" s="49">
        <v>84</v>
      </c>
      <c r="AC89" s="49">
        <v>29557.1529243913</v>
      </c>
      <c r="AD89" s="49">
        <v>610.261</v>
      </c>
      <c r="AE89" s="2">
        <v>7.2650119047619</v>
      </c>
      <c r="AF89" s="51">
        <v>58419.3256630197</v>
      </c>
      <c r="AG89" s="49">
        <v>48433.6258164806</v>
      </c>
      <c r="AI89" s="4">
        <v>41000</v>
      </c>
      <c r="AJ89" s="49">
        <v>161</v>
      </c>
      <c r="AK89" s="49">
        <v>20182.1968706122</v>
      </c>
      <c r="AL89" s="49">
        <v>135.693</v>
      </c>
      <c r="AM89" s="2">
        <v>0.842813664596273</v>
      </c>
      <c r="AN89" s="51">
        <v>206766.685869217</v>
      </c>
      <c r="AO89" s="49">
        <v>148734.252102999</v>
      </c>
      <c r="AQ89" s="4">
        <v>41000</v>
      </c>
      <c r="AR89" s="49">
        <v>50</v>
      </c>
      <c r="AS89" s="49">
        <v>15280.9940368203</v>
      </c>
      <c r="AT89" s="49">
        <v>33.913</v>
      </c>
      <c r="AU89" s="2">
        <v>0.67826</v>
      </c>
      <c r="AV89" s="51">
        <v>560066.450052951</v>
      </c>
      <c r="AW89" s="49">
        <v>450593.991590844</v>
      </c>
      <c r="AY89" s="4">
        <v>41000</v>
      </c>
      <c r="AZ89" s="49">
        <v>218</v>
      </c>
      <c r="BA89" s="49">
        <v>76133.3556135884</v>
      </c>
      <c r="BB89" s="49">
        <v>253.187</v>
      </c>
      <c r="BC89" s="2">
        <v>1.16140825688073</v>
      </c>
      <c r="BD89" s="51">
        <v>312877.548601153</v>
      </c>
      <c r="BE89" s="49">
        <v>300700.097610021</v>
      </c>
      <c r="BG89" s="4">
        <v>41000</v>
      </c>
      <c r="BH89" s="49">
        <v>302</v>
      </c>
      <c r="BI89" s="49">
        <v>51766.7826821566</v>
      </c>
      <c r="BJ89" s="49">
        <v>295.987</v>
      </c>
      <c r="BK89" s="2">
        <v>0.98008940397351</v>
      </c>
      <c r="BL89" s="51">
        <v>299487.691619781</v>
      </c>
      <c r="BM89" s="49">
        <v>174895.460551161</v>
      </c>
      <c r="BO89" s="4">
        <v>41000</v>
      </c>
      <c r="BP89" s="49">
        <v>409</v>
      </c>
      <c r="BQ89" s="49">
        <v>142602.217747449</v>
      </c>
      <c r="BR89" s="49">
        <v>1136.831</v>
      </c>
      <c r="BS89" s="2">
        <v>2.77953789731051</v>
      </c>
      <c r="BT89" s="51">
        <v>156034.835792042</v>
      </c>
      <c r="BU89" s="49">
        <v>125438.361328508</v>
      </c>
      <c r="BV89" s="151">
        <v>29.49285714285714</v>
      </c>
      <c r="BW89" s="5"/>
      <c r="BX89" s="5"/>
      <c r="BY89" s="5"/>
      <c r="BZ89" s="5"/>
      <c r="CA89" s="5"/>
      <c r="CB89" s="5"/>
      <c r="CC89" s="5"/>
      <c r="CD89" s="5"/>
      <c r="CE89" s="5"/>
    </row>
    <row r="90" spans="1:75" ht="12.75">
      <c r="A90">
        <v>89</v>
      </c>
      <c r="B90" s="4">
        <v>41030</v>
      </c>
      <c r="C90" s="4">
        <v>41060</v>
      </c>
      <c r="D90" s="49">
        <v>1133</v>
      </c>
      <c r="E90" s="49">
        <v>333991.808504164</v>
      </c>
      <c r="F90" s="49">
        <v>2350.412</v>
      </c>
      <c r="G90" s="2">
        <v>2.07450308914387</v>
      </c>
      <c r="H90" s="46">
        <v>260971.283430755</v>
      </c>
      <c r="I90" s="49">
        <v>142099.261110037</v>
      </c>
      <c r="K90" s="4">
        <v>41030</v>
      </c>
      <c r="L90" s="49">
        <v>325</v>
      </c>
      <c r="M90" s="49">
        <v>65095.5176061343</v>
      </c>
      <c r="N90" s="49">
        <v>277.62</v>
      </c>
      <c r="O90" s="2">
        <v>0.854215384615385</v>
      </c>
      <c r="P90" s="51">
        <v>395540.600467601</v>
      </c>
      <c r="Q90" s="49">
        <v>234477.046344407</v>
      </c>
      <c r="S90" s="4">
        <v>41030</v>
      </c>
      <c r="T90" s="49">
        <v>561</v>
      </c>
      <c r="U90" s="49">
        <v>213284.85583522</v>
      </c>
      <c r="V90" s="49">
        <v>1313.866</v>
      </c>
      <c r="W90" s="2">
        <v>2.34200713012478</v>
      </c>
      <c r="X90" s="51">
        <v>222363.97879459</v>
      </c>
      <c r="Y90" s="49">
        <v>162333.796471801</v>
      </c>
      <c r="AA90" s="4">
        <v>41030</v>
      </c>
      <c r="AB90" s="49">
        <v>84</v>
      </c>
      <c r="AC90" s="49">
        <v>31493.9028088497</v>
      </c>
      <c r="AD90" s="49">
        <v>617.228</v>
      </c>
      <c r="AE90" s="2">
        <v>7.34795238095238</v>
      </c>
      <c r="AF90" s="51">
        <v>61413.9833600334</v>
      </c>
      <c r="AG90" s="49">
        <v>51024.7474334439</v>
      </c>
      <c r="AI90" s="4">
        <v>41030</v>
      </c>
      <c r="AJ90" s="49">
        <v>163</v>
      </c>
      <c r="AK90" s="49">
        <v>24117.5322539607</v>
      </c>
      <c r="AL90" s="49">
        <v>141.698</v>
      </c>
      <c r="AM90" s="2">
        <v>0.869312883435583</v>
      </c>
      <c r="AN90" s="51">
        <v>228373.020055628</v>
      </c>
      <c r="AO90" s="49">
        <v>170203.759078891</v>
      </c>
      <c r="AQ90" s="4">
        <v>41030</v>
      </c>
      <c r="AR90" s="49">
        <v>46</v>
      </c>
      <c r="AS90" s="49">
        <v>15001.0753419</v>
      </c>
      <c r="AT90" s="49">
        <v>30.263</v>
      </c>
      <c r="AU90" s="2">
        <v>0.657891304347826</v>
      </c>
      <c r="AV90" s="51">
        <v>635083.368480122</v>
      </c>
      <c r="AW90" s="49">
        <v>495690.293159964</v>
      </c>
      <c r="AY90" s="4">
        <v>41030</v>
      </c>
      <c r="AZ90" s="49">
        <v>189</v>
      </c>
      <c r="BA90" s="49">
        <v>67082.7337860174</v>
      </c>
      <c r="BB90" s="49">
        <v>203.203</v>
      </c>
      <c r="BC90" s="2">
        <v>1.07514814814815</v>
      </c>
      <c r="BD90" s="51">
        <v>335113.829830174</v>
      </c>
      <c r="BE90" s="49">
        <v>330126.689989899</v>
      </c>
      <c r="BG90" s="4">
        <v>41030</v>
      </c>
      <c r="BH90" s="49">
        <v>279</v>
      </c>
      <c r="BI90" s="49">
        <v>50094.4422642343</v>
      </c>
      <c r="BJ90" s="49">
        <v>247.357</v>
      </c>
      <c r="BK90" s="2">
        <v>0.886584229390681</v>
      </c>
      <c r="BL90" s="51">
        <v>356046.093913566</v>
      </c>
      <c r="BM90" s="49">
        <v>202518.797787143</v>
      </c>
      <c r="BO90" s="4">
        <v>41030</v>
      </c>
      <c r="BP90" s="49">
        <v>372</v>
      </c>
      <c r="BQ90" s="49">
        <v>146202.122049202</v>
      </c>
      <c r="BR90" s="49">
        <v>1110.663</v>
      </c>
      <c r="BS90" s="2">
        <v>2.98565322580645</v>
      </c>
      <c r="BT90" s="51">
        <v>165079.780284575</v>
      </c>
      <c r="BU90" s="49">
        <v>131634.998239072</v>
      </c>
      <c r="BV90" s="151">
        <v>30.799500000000005</v>
      </c>
      <c r="BW90" s="5" t="e">
        <f>BW87/BW86-1</f>
        <v>#DIV/0!</v>
      </c>
    </row>
    <row r="91" spans="1:75" ht="12.75">
      <c r="A91">
        <v>90</v>
      </c>
      <c r="B91" s="4">
        <v>41061</v>
      </c>
      <c r="C91" s="4">
        <v>41090</v>
      </c>
      <c r="D91" s="49">
        <v>1103</v>
      </c>
      <c r="E91" s="49">
        <v>349294.715369794</v>
      </c>
      <c r="F91" s="49">
        <v>2220.277</v>
      </c>
      <c r="G91" s="2">
        <v>2.01294378966455</v>
      </c>
      <c r="H91" s="46">
        <v>280087.555979812</v>
      </c>
      <c r="I91" s="49">
        <v>157320.332269259</v>
      </c>
      <c r="K91" s="4">
        <v>41061</v>
      </c>
      <c r="L91" s="49">
        <v>371</v>
      </c>
      <c r="M91" s="49">
        <v>81887.0902448912</v>
      </c>
      <c r="N91" s="49">
        <v>353.693</v>
      </c>
      <c r="O91" s="2">
        <v>0.953350404312668</v>
      </c>
      <c r="P91" s="51">
        <v>384226.191821311</v>
      </c>
      <c r="Q91" s="49">
        <v>231520.245650582</v>
      </c>
      <c r="S91" s="4">
        <v>41061</v>
      </c>
      <c r="T91" s="49">
        <v>519</v>
      </c>
      <c r="U91" s="49">
        <v>216290.156751538</v>
      </c>
      <c r="V91" s="49">
        <v>1229.654</v>
      </c>
      <c r="W91" s="2">
        <v>2.36927552986513</v>
      </c>
      <c r="X91" s="51">
        <v>238622.09563089</v>
      </c>
      <c r="Y91" s="49">
        <v>175895.135340135</v>
      </c>
      <c r="AA91" s="4">
        <v>41061</v>
      </c>
      <c r="AB91" s="49">
        <v>65</v>
      </c>
      <c r="AC91" s="49">
        <v>30301.0230169535</v>
      </c>
      <c r="AD91" s="49">
        <v>529.87</v>
      </c>
      <c r="AE91" s="2">
        <v>8.15184615384615</v>
      </c>
      <c r="AF91" s="51">
        <v>66654.6154534716</v>
      </c>
      <c r="AG91" s="49">
        <v>57185.7682392917</v>
      </c>
      <c r="AI91" s="4">
        <v>41061</v>
      </c>
      <c r="AJ91" s="49">
        <v>148</v>
      </c>
      <c r="AK91" s="49">
        <v>20816.445356412</v>
      </c>
      <c r="AL91" s="49">
        <v>107.06</v>
      </c>
      <c r="AM91" s="2">
        <v>0.723378378378378</v>
      </c>
      <c r="AN91" s="51">
        <v>258184.050291338</v>
      </c>
      <c r="AO91" s="49">
        <v>194437.188085298</v>
      </c>
      <c r="AQ91" s="4">
        <v>41061</v>
      </c>
      <c r="AR91" s="49">
        <v>51</v>
      </c>
      <c r="AS91" s="49">
        <v>17812.3835261744</v>
      </c>
      <c r="AT91" s="49">
        <v>35.544</v>
      </c>
      <c r="AU91" s="2">
        <v>0.696941176470588</v>
      </c>
      <c r="AV91" s="51">
        <v>599520.54704849</v>
      </c>
      <c r="AW91" s="49">
        <v>501136.15592433</v>
      </c>
      <c r="AY91" s="4">
        <v>41061</v>
      </c>
      <c r="AZ91" s="49">
        <v>169</v>
      </c>
      <c r="BA91" s="49">
        <v>65540.9389282537</v>
      </c>
      <c r="BB91" s="49">
        <v>186.14</v>
      </c>
      <c r="BC91" s="2">
        <v>1.1014201183432</v>
      </c>
      <c r="BD91" s="51">
        <v>356543.364538307</v>
      </c>
      <c r="BE91" s="49">
        <v>352105.613668495</v>
      </c>
      <c r="BG91" s="4">
        <v>41061</v>
      </c>
      <c r="BH91" s="49">
        <v>320</v>
      </c>
      <c r="BI91" s="49">
        <v>64074.7067187168</v>
      </c>
      <c r="BJ91" s="49">
        <v>318.149</v>
      </c>
      <c r="BK91" s="2">
        <v>0.994215625</v>
      </c>
      <c r="BL91" s="51">
        <v>349913.65395698</v>
      </c>
      <c r="BM91" s="49">
        <v>201398.422496116</v>
      </c>
      <c r="BO91" s="4">
        <v>41061</v>
      </c>
      <c r="BP91" s="49">
        <v>350</v>
      </c>
      <c r="BQ91" s="49">
        <v>150749.217823284</v>
      </c>
      <c r="BR91" s="49">
        <v>1043.514</v>
      </c>
      <c r="BS91" s="2">
        <v>2.98146857142857</v>
      </c>
      <c r="BT91" s="51">
        <v>181682.968644166</v>
      </c>
      <c r="BU91" s="49">
        <v>144463.052554431</v>
      </c>
      <c r="BV91" s="151">
        <v>32.87285714285714</v>
      </c>
      <c r="BW91" s="5" t="e">
        <f>BW87/BW75-1</f>
        <v>#DIV/0!</v>
      </c>
    </row>
    <row r="92" spans="1:75" ht="12.75">
      <c r="A92">
        <v>91</v>
      </c>
      <c r="B92" s="4">
        <v>41091</v>
      </c>
      <c r="C92" s="4">
        <v>41121</v>
      </c>
      <c r="D92" s="49">
        <v>1055</v>
      </c>
      <c r="E92" s="49">
        <v>322235.412000151</v>
      </c>
      <c r="F92" s="49">
        <v>2213.256</v>
      </c>
      <c r="G92" s="2">
        <v>2.09787298578199</v>
      </c>
      <c r="H92" s="46">
        <v>275200.118777131</v>
      </c>
      <c r="I92" s="49">
        <v>145593.375551744</v>
      </c>
      <c r="K92" s="4">
        <v>41091</v>
      </c>
      <c r="L92" s="49">
        <v>355</v>
      </c>
      <c r="M92" s="49">
        <v>71711.888817656</v>
      </c>
      <c r="N92" s="49">
        <v>339.849</v>
      </c>
      <c r="O92" s="2">
        <v>0.957321126760563</v>
      </c>
      <c r="P92" s="51">
        <v>383927.166736532</v>
      </c>
      <c r="Q92" s="49">
        <v>211011.033775753</v>
      </c>
      <c r="S92" s="4">
        <v>41091</v>
      </c>
      <c r="T92" s="49">
        <v>491</v>
      </c>
      <c r="U92" s="49">
        <v>194183.911730956</v>
      </c>
      <c r="V92" s="49">
        <v>1167.474</v>
      </c>
      <c r="W92" s="2">
        <v>2.37774745417515</v>
      </c>
      <c r="X92" s="51">
        <v>231140.532934909</v>
      </c>
      <c r="Y92" s="49">
        <v>166328.253760646</v>
      </c>
      <c r="AA92" s="4">
        <v>41091</v>
      </c>
      <c r="AB92" s="49">
        <v>69</v>
      </c>
      <c r="AC92" s="49">
        <v>30896.3236869031</v>
      </c>
      <c r="AD92" s="49">
        <v>560.793</v>
      </c>
      <c r="AE92" s="2">
        <v>8.1274347826087</v>
      </c>
      <c r="AF92" s="51">
        <v>65803.3083261645</v>
      </c>
      <c r="AG92" s="49">
        <v>55093.9895592547</v>
      </c>
      <c r="AI92" s="4">
        <v>41091</v>
      </c>
      <c r="AJ92" s="49">
        <v>140</v>
      </c>
      <c r="AK92" s="49">
        <v>25443.2877646359</v>
      </c>
      <c r="AL92" s="49">
        <v>145.14</v>
      </c>
      <c r="AM92" s="2">
        <v>1.03671428571429</v>
      </c>
      <c r="AN92" s="51">
        <v>257225.365520419</v>
      </c>
      <c r="AO92" s="49">
        <v>175301.693293619</v>
      </c>
      <c r="AQ92" s="4">
        <v>41091</v>
      </c>
      <c r="AR92" s="49">
        <v>57</v>
      </c>
      <c r="AS92" s="49">
        <v>13595.511038547</v>
      </c>
      <c r="AT92" s="49">
        <v>26.926</v>
      </c>
      <c r="AU92" s="2">
        <v>0.472385964912281</v>
      </c>
      <c r="AV92" s="51">
        <v>574885.461655924</v>
      </c>
      <c r="AW92" s="49">
        <v>504921.304261569</v>
      </c>
      <c r="AY92" s="4">
        <v>41091</v>
      </c>
      <c r="AZ92" s="49">
        <v>155</v>
      </c>
      <c r="BA92" s="49">
        <v>55552.3339604972</v>
      </c>
      <c r="BB92" s="49">
        <v>173.782</v>
      </c>
      <c r="BC92" s="2">
        <v>1.12117419354839</v>
      </c>
      <c r="BD92" s="51">
        <v>341203.491161654</v>
      </c>
      <c r="BE92" s="49">
        <v>319666.78919852</v>
      </c>
      <c r="BG92" s="4">
        <v>41091</v>
      </c>
      <c r="BH92" s="49">
        <v>298</v>
      </c>
      <c r="BI92" s="49">
        <v>58116.377779109</v>
      </c>
      <c r="BJ92" s="49">
        <v>312.923</v>
      </c>
      <c r="BK92" s="2">
        <v>1.05007718120805</v>
      </c>
      <c r="BL92" s="51">
        <v>347401.586835843</v>
      </c>
      <c r="BM92" s="49">
        <v>185721.01692464</v>
      </c>
      <c r="BO92" s="4">
        <v>41091</v>
      </c>
      <c r="BP92" s="49">
        <v>336</v>
      </c>
      <c r="BQ92" s="49">
        <v>138631.577770459</v>
      </c>
      <c r="BR92" s="49">
        <v>993.692</v>
      </c>
      <c r="BS92" s="2">
        <v>2.95741666666667</v>
      </c>
      <c r="BT92" s="51">
        <v>180367.442086263</v>
      </c>
      <c r="BU92" s="49">
        <v>139511.617050816</v>
      </c>
      <c r="BV92" s="151">
        <v>32.52</v>
      </c>
      <c r="BW92" s="5" t="e">
        <f>BW89/BW88-1</f>
        <v>#DIV/0!</v>
      </c>
    </row>
    <row r="93" spans="1:75" ht="12.75">
      <c r="A93">
        <v>92</v>
      </c>
      <c r="B93" s="4">
        <v>41122</v>
      </c>
      <c r="C93" s="4">
        <v>41152</v>
      </c>
      <c r="D93" s="49">
        <v>1224</v>
      </c>
      <c r="E93" s="49">
        <v>391271.768367498</v>
      </c>
      <c r="F93" s="49">
        <v>2662.034</v>
      </c>
      <c r="G93" s="2">
        <v>2.17486437908497</v>
      </c>
      <c r="H93" s="46">
        <v>271810.679538431</v>
      </c>
      <c r="I93" s="49">
        <v>146982.258065636</v>
      </c>
      <c r="K93" s="4">
        <v>41122</v>
      </c>
      <c r="L93" s="49">
        <v>399</v>
      </c>
      <c r="M93" s="49">
        <v>85501.7663981021</v>
      </c>
      <c r="N93" s="49">
        <v>382.682</v>
      </c>
      <c r="O93" s="2">
        <v>0.959102756892231</v>
      </c>
      <c r="P93" s="51">
        <v>388853.937153409</v>
      </c>
      <c r="Q93" s="49">
        <v>223427.719093404</v>
      </c>
      <c r="S93" s="4">
        <v>41122</v>
      </c>
      <c r="T93" s="49">
        <v>587</v>
      </c>
      <c r="U93" s="49">
        <v>242956.983072818</v>
      </c>
      <c r="V93" s="49">
        <v>1465.594</v>
      </c>
      <c r="W93" s="2">
        <v>2.49675298126065</v>
      </c>
      <c r="X93" s="51">
        <v>228308.457731324</v>
      </c>
      <c r="Y93" s="49">
        <v>165773.72933624</v>
      </c>
      <c r="AA93" s="4">
        <v>41122</v>
      </c>
      <c r="AB93" s="49">
        <v>79</v>
      </c>
      <c r="AC93" s="49">
        <v>33400.9363812177</v>
      </c>
      <c r="AD93" s="49">
        <v>636.33</v>
      </c>
      <c r="AE93" s="2">
        <v>8.05481012658228</v>
      </c>
      <c r="AF93" s="51">
        <v>62966.7140943261</v>
      </c>
      <c r="AG93" s="49">
        <v>52489.960211239</v>
      </c>
      <c r="AI93" s="4">
        <v>41122</v>
      </c>
      <c r="AJ93" s="49">
        <v>159</v>
      </c>
      <c r="AK93" s="49">
        <v>29412.0825153602</v>
      </c>
      <c r="AL93" s="49">
        <v>177.428</v>
      </c>
      <c r="AM93" s="2">
        <v>1.11589937106918</v>
      </c>
      <c r="AN93" s="51">
        <v>242466.136660943</v>
      </c>
      <c r="AO93" s="49">
        <v>165769.114882432</v>
      </c>
      <c r="AQ93" s="4">
        <v>41122</v>
      </c>
      <c r="AR93" s="49">
        <v>58</v>
      </c>
      <c r="AS93" s="49">
        <v>17157.2113419</v>
      </c>
      <c r="AT93" s="49">
        <v>33.808</v>
      </c>
      <c r="AU93" s="2">
        <v>0.582896551724138</v>
      </c>
      <c r="AV93" s="51">
        <v>596511.022042109</v>
      </c>
      <c r="AW93" s="49">
        <v>507489.687112518</v>
      </c>
      <c r="AY93" s="4">
        <v>41122</v>
      </c>
      <c r="AZ93" s="49">
        <v>189</v>
      </c>
      <c r="BA93" s="49">
        <v>78708.2280929247</v>
      </c>
      <c r="BB93" s="49">
        <v>243.876</v>
      </c>
      <c r="BC93" s="2">
        <v>1.29034920634921</v>
      </c>
      <c r="BD93" s="51">
        <v>342412.88873351</v>
      </c>
      <c r="BE93" s="49">
        <v>322738.720058246</v>
      </c>
      <c r="BG93" s="4">
        <v>41122</v>
      </c>
      <c r="BH93" s="49">
        <v>341</v>
      </c>
      <c r="BI93" s="49">
        <v>68344.5550562021</v>
      </c>
      <c r="BJ93" s="49">
        <v>348.874</v>
      </c>
      <c r="BK93" s="2">
        <v>1.02309090909091</v>
      </c>
      <c r="BL93" s="51">
        <v>353533.963770581</v>
      </c>
      <c r="BM93" s="49">
        <v>195900.396865923</v>
      </c>
      <c r="BO93" s="4">
        <v>41122</v>
      </c>
      <c r="BP93" s="49">
        <v>398</v>
      </c>
      <c r="BQ93" s="49">
        <v>164248.754979893</v>
      </c>
      <c r="BR93" s="49">
        <v>1221.718</v>
      </c>
      <c r="BS93" s="2">
        <v>3.0696432160804</v>
      </c>
      <c r="BT93" s="51">
        <v>174123.187732798</v>
      </c>
      <c r="BU93" s="49">
        <v>134440.807927765</v>
      </c>
      <c r="BV93" s="151">
        <v>31.952608695652163</v>
      </c>
      <c r="BW93" s="5" t="e">
        <f>BW89/BW77-1</f>
        <v>#DIV/0!</v>
      </c>
    </row>
    <row r="94" spans="1:75" ht="12.75">
      <c r="A94">
        <v>93</v>
      </c>
      <c r="B94" s="4">
        <v>41153</v>
      </c>
      <c r="C94" s="4">
        <v>41182</v>
      </c>
      <c r="D94" s="49">
        <v>1238</v>
      </c>
      <c r="E94" s="49">
        <v>422924.468896206</v>
      </c>
      <c r="F94" s="49">
        <v>2851.233</v>
      </c>
      <c r="G94" s="2">
        <v>2.30309612277868</v>
      </c>
      <c r="H94" s="46">
        <v>267649.184892034</v>
      </c>
      <c r="I94" s="49">
        <v>148330.37808422</v>
      </c>
      <c r="K94" s="4">
        <v>41153</v>
      </c>
      <c r="L94" s="49">
        <v>380</v>
      </c>
      <c r="M94" s="49">
        <v>86933.1824860568</v>
      </c>
      <c r="N94" s="49">
        <v>410.578</v>
      </c>
      <c r="O94" s="2">
        <v>1.08046842105263</v>
      </c>
      <c r="P94" s="51">
        <v>383468.680324556</v>
      </c>
      <c r="Q94" s="49">
        <v>211733.659587354</v>
      </c>
      <c r="S94" s="4">
        <v>41153</v>
      </c>
      <c r="T94" s="49">
        <v>625</v>
      </c>
      <c r="U94" s="49">
        <v>275159.088664844</v>
      </c>
      <c r="V94" s="49">
        <v>1675.246</v>
      </c>
      <c r="W94" s="2">
        <v>2.6803936</v>
      </c>
      <c r="X94" s="51">
        <v>226468.322585877</v>
      </c>
      <c r="Y94" s="49">
        <v>164249.960104273</v>
      </c>
      <c r="AA94" s="4">
        <v>41153</v>
      </c>
      <c r="AB94" s="49">
        <v>71</v>
      </c>
      <c r="AC94" s="49">
        <v>30021.7958156286</v>
      </c>
      <c r="AD94" s="49">
        <v>587.786</v>
      </c>
      <c r="AE94" s="2">
        <v>8.27867605633803</v>
      </c>
      <c r="AF94" s="51">
        <v>62020.682342267</v>
      </c>
      <c r="AG94" s="49">
        <v>51076.0647848513</v>
      </c>
      <c r="AI94" s="4">
        <v>41153</v>
      </c>
      <c r="AJ94" s="49">
        <v>162</v>
      </c>
      <c r="AK94" s="49">
        <v>30810.4019296768</v>
      </c>
      <c r="AL94" s="49">
        <v>177.623</v>
      </c>
      <c r="AM94" s="2">
        <v>1.09643827160494</v>
      </c>
      <c r="AN94" s="51">
        <v>244971.74265761</v>
      </c>
      <c r="AO94" s="49">
        <v>173459.529056917</v>
      </c>
      <c r="AQ94" s="4">
        <v>41153</v>
      </c>
      <c r="AR94" s="49">
        <v>55</v>
      </c>
      <c r="AS94" s="49">
        <v>16409.7366748</v>
      </c>
      <c r="AT94" s="49">
        <v>30.967</v>
      </c>
      <c r="AU94" s="2">
        <v>0.563036363636364</v>
      </c>
      <c r="AV94" s="51">
        <v>569627.43243874</v>
      </c>
      <c r="AW94" s="49">
        <v>529910.442561436</v>
      </c>
      <c r="AY94" s="4">
        <v>41153</v>
      </c>
      <c r="AZ94" s="49">
        <v>193</v>
      </c>
      <c r="BA94" s="49">
        <v>80943.4934678534</v>
      </c>
      <c r="BB94" s="49">
        <v>239.578</v>
      </c>
      <c r="BC94" s="2">
        <v>1.24133678756477</v>
      </c>
      <c r="BD94" s="51">
        <v>355268.513196526</v>
      </c>
      <c r="BE94" s="49">
        <v>337858.624196935</v>
      </c>
      <c r="BG94" s="4">
        <v>41153</v>
      </c>
      <c r="BH94" s="49">
        <v>325</v>
      </c>
      <c r="BI94" s="49">
        <v>70523.4458112568</v>
      </c>
      <c r="BJ94" s="49">
        <v>379.611</v>
      </c>
      <c r="BK94" s="2">
        <v>1.16803384615385</v>
      </c>
      <c r="BL94" s="51">
        <v>351964.891505233</v>
      </c>
      <c r="BM94" s="49">
        <v>185778.193496123</v>
      </c>
      <c r="BO94" s="4">
        <v>41153</v>
      </c>
      <c r="BP94" s="49">
        <v>432</v>
      </c>
      <c r="BQ94" s="49">
        <v>194215.59519699</v>
      </c>
      <c r="BR94" s="49">
        <v>1435.668</v>
      </c>
      <c r="BS94" s="2">
        <v>3.32330555555556</v>
      </c>
      <c r="BT94" s="51">
        <v>168925.644836212</v>
      </c>
      <c r="BU94" s="49">
        <v>135278.905148677</v>
      </c>
      <c r="BV94" s="151">
        <v>31.511904761904763</v>
      </c>
      <c r="BW94" s="5" t="e">
        <f>BW89/BW65-1</f>
        <v>#DIV/0!</v>
      </c>
    </row>
    <row r="95" spans="1:75" ht="12.75">
      <c r="A95">
        <v>94</v>
      </c>
      <c r="B95" s="4">
        <v>41183</v>
      </c>
      <c r="C95" s="4">
        <v>41213</v>
      </c>
      <c r="D95" s="49">
        <v>1311</v>
      </c>
      <c r="E95" s="49">
        <v>436150.246198479</v>
      </c>
      <c r="F95" s="49">
        <v>3070.71600000001</v>
      </c>
      <c r="G95" s="2">
        <v>2.34227002288329</v>
      </c>
      <c r="H95" s="46">
        <v>248289.856940752</v>
      </c>
      <c r="I95" s="49">
        <v>142035.357942082</v>
      </c>
      <c r="K95" s="4">
        <v>41183</v>
      </c>
      <c r="L95" s="49">
        <v>383</v>
      </c>
      <c r="M95" s="49">
        <v>92556.2460980068</v>
      </c>
      <c r="N95" s="49">
        <v>467.272</v>
      </c>
      <c r="O95" s="2">
        <v>1.22003133159269</v>
      </c>
      <c r="P95" s="51">
        <v>361348.129845808</v>
      </c>
      <c r="Q95" s="49">
        <v>198077.877762859</v>
      </c>
      <c r="S95" s="4">
        <v>41183</v>
      </c>
      <c r="T95" s="49">
        <v>677</v>
      </c>
      <c r="U95" s="49">
        <v>275776.582440476</v>
      </c>
      <c r="V95" s="49">
        <v>1751.477</v>
      </c>
      <c r="W95" s="2">
        <v>2.58711521418021</v>
      </c>
      <c r="X95" s="51">
        <v>209838.923235318</v>
      </c>
      <c r="Y95" s="49">
        <v>157453.727591328</v>
      </c>
      <c r="AA95" s="4">
        <v>41183</v>
      </c>
      <c r="AB95" s="49">
        <v>84</v>
      </c>
      <c r="AC95" s="49">
        <v>32251.5394699147</v>
      </c>
      <c r="AD95" s="49">
        <v>646.204</v>
      </c>
      <c r="AE95" s="2">
        <v>7.69290476190476</v>
      </c>
      <c r="AF95" s="51">
        <v>61452.3051207833</v>
      </c>
      <c r="AG95" s="49">
        <v>49909.2228923292</v>
      </c>
      <c r="AI95" s="4">
        <v>41183</v>
      </c>
      <c r="AJ95" s="49">
        <v>167</v>
      </c>
      <c r="AK95" s="49">
        <v>35565.8781900812</v>
      </c>
      <c r="AL95" s="49">
        <v>205.763</v>
      </c>
      <c r="AM95" s="2">
        <v>1.23211377245509</v>
      </c>
      <c r="AN95" s="51">
        <v>238854.635077398</v>
      </c>
      <c r="AO95" s="49">
        <v>172848.754100986</v>
      </c>
      <c r="AQ95" s="4">
        <v>41183</v>
      </c>
      <c r="AR95" s="49">
        <v>50</v>
      </c>
      <c r="AS95" s="49">
        <v>16193.8631781195</v>
      </c>
      <c r="AT95" s="49">
        <v>30.365</v>
      </c>
      <c r="AU95" s="2">
        <v>0.6073</v>
      </c>
      <c r="AV95" s="51">
        <v>628947.377732455</v>
      </c>
      <c r="AW95" s="49">
        <v>533306.872324041</v>
      </c>
      <c r="AY95" s="4">
        <v>41183</v>
      </c>
      <c r="AZ95" s="49">
        <v>196</v>
      </c>
      <c r="BA95" s="49">
        <v>78153.4202041488</v>
      </c>
      <c r="BB95" s="49">
        <v>241.908</v>
      </c>
      <c r="BC95" s="2">
        <v>1.23422448979592</v>
      </c>
      <c r="BD95" s="51">
        <v>337285.916143875</v>
      </c>
      <c r="BE95" s="49">
        <v>323070.837690977</v>
      </c>
      <c r="BG95" s="4">
        <v>41183</v>
      </c>
      <c r="BH95" s="49">
        <v>333</v>
      </c>
      <c r="BI95" s="49">
        <v>76362.3829198873</v>
      </c>
      <c r="BJ95" s="49">
        <v>436.907</v>
      </c>
      <c r="BK95" s="2">
        <v>1.31203303303303</v>
      </c>
      <c r="BL95" s="51">
        <v>321168.062595561</v>
      </c>
      <c r="BM95" s="49">
        <v>174779.490646493</v>
      </c>
      <c r="BO95" s="4">
        <v>41183</v>
      </c>
      <c r="BP95" s="49">
        <v>481</v>
      </c>
      <c r="BQ95" s="49">
        <v>197623.162236327</v>
      </c>
      <c r="BR95" s="49">
        <v>1509.569</v>
      </c>
      <c r="BS95" s="2">
        <v>3.13839708939709</v>
      </c>
      <c r="BT95" s="51">
        <v>157906.260844305</v>
      </c>
      <c r="BU95" s="49">
        <v>130913.633120663</v>
      </c>
      <c r="BV95" s="151">
        <v>31.113157894736833</v>
      </c>
      <c r="BW95" s="5" t="e">
        <f>BW89/BW53-1</f>
        <v>#DIV/0!</v>
      </c>
    </row>
    <row r="96" spans="1:74" ht="12.75">
      <c r="A96">
        <v>96</v>
      </c>
      <c r="B96" s="4">
        <v>41214</v>
      </c>
      <c r="C96" s="4">
        <v>41243</v>
      </c>
      <c r="D96" s="49">
        <v>1127</v>
      </c>
      <c r="E96" s="49">
        <v>320083.630222469</v>
      </c>
      <c r="F96" s="49">
        <v>2254.908</v>
      </c>
      <c r="G96" s="2">
        <v>2.00080567879326</v>
      </c>
      <c r="H96" s="46">
        <v>239974.678150551</v>
      </c>
      <c r="I96" s="49">
        <v>141949.751485413</v>
      </c>
      <c r="K96" s="4">
        <v>41214</v>
      </c>
      <c r="L96" s="49">
        <v>299</v>
      </c>
      <c r="M96" s="49">
        <v>66285.0315571711</v>
      </c>
      <c r="N96" s="49">
        <v>333.999</v>
      </c>
      <c r="O96" s="2">
        <v>1.11705351170569</v>
      </c>
      <c r="P96" s="51">
        <v>344605.219143713</v>
      </c>
      <c r="Q96" s="49">
        <v>198458.772502825</v>
      </c>
      <c r="S96" s="4">
        <v>41214</v>
      </c>
      <c r="T96" s="49">
        <v>626</v>
      </c>
      <c r="U96" s="49">
        <v>200303.738069552</v>
      </c>
      <c r="V96" s="49">
        <v>1289.45</v>
      </c>
      <c r="W96" s="2">
        <v>2.05982428115016</v>
      </c>
      <c r="X96" s="51">
        <v>210181.899098511</v>
      </c>
      <c r="Y96" s="49">
        <v>155340.445980497</v>
      </c>
      <c r="AA96" s="4">
        <v>41214</v>
      </c>
      <c r="AB96" s="49">
        <v>65</v>
      </c>
      <c r="AC96" s="49">
        <v>24029.7657568237</v>
      </c>
      <c r="AD96" s="49">
        <v>468.246</v>
      </c>
      <c r="AE96" s="2">
        <v>7.20378461538462</v>
      </c>
      <c r="AF96" s="51">
        <v>63324.6996080894</v>
      </c>
      <c r="AG96" s="49">
        <v>51318.6781239428</v>
      </c>
      <c r="AI96" s="4">
        <v>41214</v>
      </c>
      <c r="AJ96" s="49">
        <v>137</v>
      </c>
      <c r="AK96" s="49">
        <v>29465.0948389222</v>
      </c>
      <c r="AL96" s="49">
        <v>163.213</v>
      </c>
      <c r="AM96" s="2">
        <v>1.19133576642336</v>
      </c>
      <c r="AN96" s="51">
        <v>231565.893733625</v>
      </c>
      <c r="AO96" s="49">
        <v>180531.543681705</v>
      </c>
      <c r="AQ96" s="4">
        <v>41214</v>
      </c>
      <c r="AR96" s="49">
        <v>34</v>
      </c>
      <c r="AS96" s="49">
        <v>8767.1103051888</v>
      </c>
      <c r="AT96" s="49">
        <v>14.839</v>
      </c>
      <c r="AU96" s="2">
        <v>0.436441176470588</v>
      </c>
      <c r="AV96" s="51">
        <v>633851.380269954</v>
      </c>
      <c r="AW96" s="49">
        <v>590815.439395431</v>
      </c>
      <c r="AY96" s="4">
        <v>41214</v>
      </c>
      <c r="AZ96" s="49">
        <v>135</v>
      </c>
      <c r="BA96" s="49">
        <v>47844.8681028613</v>
      </c>
      <c r="BB96" s="49">
        <v>151.817</v>
      </c>
      <c r="BC96" s="2">
        <v>1.12457037037037</v>
      </c>
      <c r="BD96" s="51">
        <v>331988.139014119</v>
      </c>
      <c r="BE96" s="49">
        <v>315148.291053448</v>
      </c>
      <c r="BG96" s="4">
        <v>41214</v>
      </c>
      <c r="BH96" s="49">
        <v>265</v>
      </c>
      <c r="BI96" s="49">
        <v>57517.9212519823</v>
      </c>
      <c r="BJ96" s="49">
        <v>319.16</v>
      </c>
      <c r="BK96" s="2">
        <v>1.20437735849057</v>
      </c>
      <c r="BL96" s="51">
        <v>307494.390923743</v>
      </c>
      <c r="BM96" s="49">
        <v>180216.572415034</v>
      </c>
      <c r="BO96" s="4">
        <v>41214</v>
      </c>
      <c r="BP96" s="49">
        <v>491</v>
      </c>
      <c r="BQ96" s="49">
        <v>152458.869966691</v>
      </c>
      <c r="BR96" s="49">
        <v>1137.633</v>
      </c>
      <c r="BS96" s="2">
        <v>2.31697148676171</v>
      </c>
      <c r="BT96" s="51">
        <v>176691.385068761</v>
      </c>
      <c r="BU96" s="49">
        <v>134014.106453215</v>
      </c>
      <c r="BV96" s="151">
        <v>31.411500000000007</v>
      </c>
    </row>
    <row r="97" spans="1:74" ht="12.75">
      <c r="A97">
        <v>97</v>
      </c>
      <c r="B97" s="4">
        <v>41244</v>
      </c>
      <c r="C97" s="4">
        <v>41274</v>
      </c>
      <c r="D97" s="49">
        <v>1145</v>
      </c>
      <c r="E97" s="49">
        <v>293717.945025955</v>
      </c>
      <c r="F97" s="49">
        <v>2100.82</v>
      </c>
      <c r="G97" s="2">
        <v>1.83477729257642</v>
      </c>
      <c r="H97" s="46">
        <v>243044.465778632</v>
      </c>
      <c r="I97" s="49">
        <v>139811.095203756</v>
      </c>
      <c r="K97" s="4">
        <v>41244</v>
      </c>
      <c r="L97" s="49">
        <v>315</v>
      </c>
      <c r="M97" s="49">
        <v>66785.930118882</v>
      </c>
      <c r="N97" s="49">
        <v>347.94</v>
      </c>
      <c r="O97" s="2">
        <v>1.10457142857143</v>
      </c>
      <c r="P97" s="51">
        <v>348838.968309694</v>
      </c>
      <c r="Q97" s="49">
        <v>191946.68655194</v>
      </c>
      <c r="S97" s="4">
        <v>41244</v>
      </c>
      <c r="T97" s="49">
        <v>652</v>
      </c>
      <c r="U97" s="49">
        <v>180661.867433076</v>
      </c>
      <c r="V97" s="49">
        <v>1144.517</v>
      </c>
      <c r="W97" s="2">
        <v>1.75539417177914</v>
      </c>
      <c r="X97" s="51">
        <v>213203.177296691</v>
      </c>
      <c r="Y97" s="49">
        <v>157849.87678914</v>
      </c>
      <c r="AA97" s="4">
        <v>41244</v>
      </c>
      <c r="AB97" s="49">
        <v>66</v>
      </c>
      <c r="AC97" s="49">
        <v>22943.5375644011</v>
      </c>
      <c r="AD97" s="49">
        <v>472.794</v>
      </c>
      <c r="AE97" s="2">
        <v>7.16354545454545</v>
      </c>
      <c r="AF97" s="51">
        <v>65000.8014872725</v>
      </c>
      <c r="AG97" s="49">
        <v>48527.5565349837</v>
      </c>
      <c r="AI97" s="4">
        <v>41244</v>
      </c>
      <c r="AJ97" s="49">
        <v>112</v>
      </c>
      <c r="AK97" s="49">
        <v>23326.6099095955</v>
      </c>
      <c r="AL97" s="49">
        <v>135.569</v>
      </c>
      <c r="AM97" s="2">
        <v>1.2104375</v>
      </c>
      <c r="AN97" s="51">
        <v>224134.944673022</v>
      </c>
      <c r="AO97" s="49">
        <v>172064.483101561</v>
      </c>
      <c r="AQ97" s="4">
        <v>41244</v>
      </c>
      <c r="AR97" s="49">
        <v>38</v>
      </c>
      <c r="AS97" s="49">
        <v>10156.8980594596</v>
      </c>
      <c r="AT97" s="49">
        <v>18.994</v>
      </c>
      <c r="AU97" s="2">
        <v>0.499842105263158</v>
      </c>
      <c r="AV97" s="51">
        <v>647654.000743351</v>
      </c>
      <c r="AW97" s="49">
        <v>534742.448113067</v>
      </c>
      <c r="AY97" s="4">
        <v>41244</v>
      </c>
      <c r="AZ97" s="49">
        <v>149</v>
      </c>
      <c r="BA97" s="49">
        <v>50192.9650157654</v>
      </c>
      <c r="BB97" s="49">
        <v>165.165</v>
      </c>
      <c r="BC97" s="2">
        <v>1.10848993288591</v>
      </c>
      <c r="BD97" s="51">
        <v>325429.777212689</v>
      </c>
      <c r="BE97" s="49">
        <v>303895.892082254</v>
      </c>
      <c r="BG97" s="4">
        <v>41244</v>
      </c>
      <c r="BH97" s="49">
        <v>277</v>
      </c>
      <c r="BI97" s="49">
        <v>56629.0320594224</v>
      </c>
      <c r="BJ97" s="49">
        <v>328.946</v>
      </c>
      <c r="BK97" s="2">
        <v>1.18753068592058</v>
      </c>
      <c r="BL97" s="51">
        <v>307846.292380167</v>
      </c>
      <c r="BM97" s="49">
        <v>172152.973617014</v>
      </c>
      <c r="BO97" s="4">
        <v>41244</v>
      </c>
      <c r="BP97" s="49">
        <v>503</v>
      </c>
      <c r="BQ97" s="49">
        <v>130468.902417311</v>
      </c>
      <c r="BR97" s="49">
        <v>979.351999999999</v>
      </c>
      <c r="BS97" s="2">
        <v>1.94702186878728</v>
      </c>
      <c r="BT97" s="51">
        <v>179959.114896127</v>
      </c>
      <c r="BU97" s="49">
        <v>133219.621154918</v>
      </c>
      <c r="BV97" s="151">
        <v>30.732727272727278</v>
      </c>
    </row>
    <row r="98" spans="1:74" ht="12.75">
      <c r="A98">
        <v>98</v>
      </c>
      <c r="B98" s="4">
        <v>41275</v>
      </c>
      <c r="C98" s="4">
        <v>41305</v>
      </c>
      <c r="D98" s="49">
        <v>1099</v>
      </c>
      <c r="E98" s="49">
        <v>295307.534265223</v>
      </c>
      <c r="F98" s="49">
        <v>2256.289</v>
      </c>
      <c r="G98" s="2">
        <v>2.05303821656051</v>
      </c>
      <c r="H98" s="46">
        <v>233680.393971058</v>
      </c>
      <c r="I98" s="49">
        <v>130881.963376688</v>
      </c>
      <c r="K98" s="4">
        <v>41275</v>
      </c>
      <c r="L98" s="49">
        <v>282</v>
      </c>
      <c r="M98" s="49">
        <v>58836.9180007407</v>
      </c>
      <c r="N98" s="49">
        <v>319.382</v>
      </c>
      <c r="O98" s="2">
        <v>1.13256028368794</v>
      </c>
      <c r="P98" s="51">
        <v>346463.226583036</v>
      </c>
      <c r="Q98" s="49">
        <v>184221.145840219</v>
      </c>
      <c r="S98" s="4">
        <v>41275</v>
      </c>
      <c r="T98" s="49">
        <v>634</v>
      </c>
      <c r="U98" s="49">
        <v>187898.335318486</v>
      </c>
      <c r="V98" s="49">
        <v>1258.23</v>
      </c>
      <c r="W98" s="2">
        <v>1.98458990536278</v>
      </c>
      <c r="X98" s="51">
        <v>205637.497912691</v>
      </c>
      <c r="Y98" s="49">
        <v>149335.44369351</v>
      </c>
      <c r="AA98" s="4">
        <v>41275</v>
      </c>
      <c r="AB98" s="49">
        <v>73</v>
      </c>
      <c r="AC98" s="49">
        <v>26274.1003913883</v>
      </c>
      <c r="AD98" s="49">
        <v>539.988</v>
      </c>
      <c r="AE98" s="2">
        <v>7.39709589041096</v>
      </c>
      <c r="AF98" s="51">
        <v>65639.0196918178</v>
      </c>
      <c r="AG98" s="49">
        <v>48656.8227282612</v>
      </c>
      <c r="AI98" s="4">
        <v>41275</v>
      </c>
      <c r="AJ98" s="49">
        <v>110</v>
      </c>
      <c r="AK98" s="49">
        <v>22298.1805546088</v>
      </c>
      <c r="AL98" s="49">
        <v>138.689</v>
      </c>
      <c r="AM98" s="2">
        <v>1.26080909090909</v>
      </c>
      <c r="AN98" s="51">
        <v>217693.645123896</v>
      </c>
      <c r="AO98" s="49">
        <v>160778.29211119</v>
      </c>
      <c r="AQ98" s="4">
        <v>41275</v>
      </c>
      <c r="AR98" s="49">
        <v>36</v>
      </c>
      <c r="AS98" s="49">
        <v>7431.2341280579</v>
      </c>
      <c r="AT98" s="49">
        <v>11.613</v>
      </c>
      <c r="AU98" s="2">
        <v>0.322583333333333</v>
      </c>
      <c r="AV98" s="51">
        <v>626452.568386241</v>
      </c>
      <c r="AW98" s="49">
        <v>639906.495139749</v>
      </c>
      <c r="AY98" s="4">
        <v>41275</v>
      </c>
      <c r="AZ98" s="49">
        <v>141</v>
      </c>
      <c r="BA98" s="49">
        <v>48024.4986140765</v>
      </c>
      <c r="BB98" s="49">
        <v>163.92</v>
      </c>
      <c r="BC98" s="2">
        <v>1.16255319148936</v>
      </c>
      <c r="BD98" s="51">
        <v>313883.962145432</v>
      </c>
      <c r="BE98" s="49">
        <v>292975.223365523</v>
      </c>
      <c r="BG98" s="4">
        <v>41275</v>
      </c>
      <c r="BH98" s="49">
        <v>246</v>
      </c>
      <c r="BI98" s="49">
        <v>51405.6838726828</v>
      </c>
      <c r="BJ98" s="49">
        <v>307.769</v>
      </c>
      <c r="BK98" s="2">
        <v>1.25109349593496</v>
      </c>
      <c r="BL98" s="51">
        <v>305489.176563055</v>
      </c>
      <c r="BM98" s="49">
        <v>167026.841146063</v>
      </c>
      <c r="BO98" s="4">
        <v>41275</v>
      </c>
      <c r="BP98" s="49">
        <v>493</v>
      </c>
      <c r="BQ98" s="49">
        <v>139873.836704409</v>
      </c>
      <c r="BR98" s="49">
        <v>1094.31</v>
      </c>
      <c r="BS98" s="2">
        <v>2.21969574036511</v>
      </c>
      <c r="BT98" s="51">
        <v>174678.570008398</v>
      </c>
      <c r="BU98" s="49">
        <v>127819.207267053</v>
      </c>
      <c r="BV98" s="152">
        <v>30.245714285714286</v>
      </c>
    </row>
    <row r="99" spans="1:74" ht="12.75">
      <c r="A99">
        <v>99</v>
      </c>
      <c r="B99" s="4">
        <v>41306</v>
      </c>
      <c r="C99" s="4">
        <v>41333</v>
      </c>
      <c r="D99" s="49">
        <v>1133</v>
      </c>
      <c r="E99" s="49">
        <v>298545.204997846</v>
      </c>
      <c r="F99" s="49">
        <v>2308.109</v>
      </c>
      <c r="G99" s="2">
        <v>2.03716593115622</v>
      </c>
      <c r="H99" s="46">
        <v>234067.093641432</v>
      </c>
      <c r="I99" s="49">
        <v>129346.233214223</v>
      </c>
      <c r="K99" s="4">
        <v>41306</v>
      </c>
      <c r="L99" s="49">
        <v>307</v>
      </c>
      <c r="M99" s="49">
        <v>54391.0973745941</v>
      </c>
      <c r="N99" s="49">
        <v>310.282</v>
      </c>
      <c r="O99" s="2">
        <v>1.01069055374593</v>
      </c>
      <c r="P99" s="51">
        <v>338669.383400962</v>
      </c>
      <c r="Q99" s="49">
        <v>175295.690290104</v>
      </c>
      <c r="S99" s="4">
        <v>41306</v>
      </c>
      <c r="T99" s="49">
        <v>640</v>
      </c>
      <c r="U99" s="49">
        <v>192868.293792103</v>
      </c>
      <c r="V99" s="49">
        <v>1321.771</v>
      </c>
      <c r="W99" s="2">
        <v>2.0652671875</v>
      </c>
      <c r="X99" s="51">
        <v>204313.476709494</v>
      </c>
      <c r="Y99" s="49">
        <v>145916.572380619</v>
      </c>
      <c r="AA99" s="4">
        <v>41306</v>
      </c>
      <c r="AB99" s="49">
        <v>72</v>
      </c>
      <c r="AC99" s="49">
        <v>26140.8997185194</v>
      </c>
      <c r="AD99" s="49">
        <v>532.418</v>
      </c>
      <c r="AE99" s="2">
        <v>7.39469444444444</v>
      </c>
      <c r="AF99" s="51">
        <v>65897.1049406386</v>
      </c>
      <c r="AG99" s="49">
        <v>49098.4521907963</v>
      </c>
      <c r="AI99" s="4">
        <v>41306</v>
      </c>
      <c r="AJ99" s="49">
        <v>114</v>
      </c>
      <c r="AK99" s="49">
        <v>25144.9141126295</v>
      </c>
      <c r="AL99" s="49">
        <v>143.638</v>
      </c>
      <c r="AM99" s="2">
        <v>1.25998245614035</v>
      </c>
      <c r="AN99" s="51">
        <v>225625.436331971</v>
      </c>
      <c r="AO99" s="49">
        <v>175057.53430589</v>
      </c>
      <c r="AQ99" s="4">
        <v>41306</v>
      </c>
      <c r="AR99" s="49">
        <v>32</v>
      </c>
      <c r="AS99" s="49">
        <v>7173.4429262177</v>
      </c>
      <c r="AT99" s="49">
        <v>11.353</v>
      </c>
      <c r="AU99" s="2">
        <v>0.35478125</v>
      </c>
      <c r="AV99" s="51">
        <v>614757.292765273</v>
      </c>
      <c r="AW99" s="49">
        <v>631854.393219211</v>
      </c>
      <c r="AY99" s="4">
        <v>41306</v>
      </c>
      <c r="AZ99" s="49">
        <v>141</v>
      </c>
      <c r="BA99" s="49">
        <v>50299.4172770189</v>
      </c>
      <c r="BB99" s="49">
        <v>167.644</v>
      </c>
      <c r="BC99" s="2">
        <v>1.18896453900709</v>
      </c>
      <c r="BD99" s="51">
        <v>313625.728240604</v>
      </c>
      <c r="BE99" s="49">
        <v>300037.086188703</v>
      </c>
      <c r="BG99" s="4">
        <v>41306</v>
      </c>
      <c r="BH99" s="49">
        <v>275</v>
      </c>
      <c r="BI99" s="49">
        <v>47217.6544483764</v>
      </c>
      <c r="BJ99" s="49">
        <v>298.929</v>
      </c>
      <c r="BK99" s="2">
        <v>1.08701454545455</v>
      </c>
      <c r="BL99" s="51">
        <v>306542.790311296</v>
      </c>
      <c r="BM99" s="49">
        <v>157956.084717028</v>
      </c>
      <c r="BO99" s="4">
        <v>41306</v>
      </c>
      <c r="BP99" s="49">
        <v>499</v>
      </c>
      <c r="BQ99" s="49">
        <v>142568.876515084</v>
      </c>
      <c r="BR99" s="49">
        <v>1154.127</v>
      </c>
      <c r="BS99" s="2">
        <v>2.31287975951904</v>
      </c>
      <c r="BT99" s="51">
        <v>173425.646116535</v>
      </c>
      <c r="BU99" s="49">
        <v>123529.625868803</v>
      </c>
      <c r="BV99" s="151">
        <v>30.221818181818175</v>
      </c>
    </row>
    <row r="100" spans="1:74" ht="12.75">
      <c r="A100">
        <v>100</v>
      </c>
      <c r="B100" s="4">
        <v>41334</v>
      </c>
      <c r="C100" s="4">
        <v>41364</v>
      </c>
      <c r="D100" s="49">
        <v>1226</v>
      </c>
      <c r="E100" s="49">
        <v>336309.436662474</v>
      </c>
      <c r="F100" s="49">
        <v>2481.213</v>
      </c>
      <c r="G100" s="2">
        <v>2.02382789559543</v>
      </c>
      <c r="H100" s="46">
        <v>244068.580665431</v>
      </c>
      <c r="I100" s="49">
        <v>135542.348304025</v>
      </c>
      <c r="K100" s="4">
        <v>41334</v>
      </c>
      <c r="L100" s="49">
        <v>347</v>
      </c>
      <c r="M100" s="49">
        <v>65697.9960673186</v>
      </c>
      <c r="N100" s="49">
        <v>366.131</v>
      </c>
      <c r="O100" s="2">
        <v>1.0551325648415</v>
      </c>
      <c r="P100" s="51">
        <v>349813.994780606</v>
      </c>
      <c r="Q100" s="49">
        <v>179438.496241287</v>
      </c>
      <c r="S100" s="4">
        <v>41334</v>
      </c>
      <c r="T100" s="49">
        <v>666</v>
      </c>
      <c r="U100" s="49">
        <v>213182.999940983</v>
      </c>
      <c r="V100" s="49">
        <v>1368.24</v>
      </c>
      <c r="W100" s="2">
        <v>2.05441441441441</v>
      </c>
      <c r="X100" s="51">
        <v>214554.841541961</v>
      </c>
      <c r="Y100" s="49">
        <v>155808.19150221</v>
      </c>
      <c r="AA100" s="4">
        <v>41334</v>
      </c>
      <c r="AB100" s="49">
        <v>77</v>
      </c>
      <c r="AC100" s="49">
        <v>27708.4554613929</v>
      </c>
      <c r="AD100" s="49">
        <v>564.221</v>
      </c>
      <c r="AE100" s="2">
        <v>7.32754545454546</v>
      </c>
      <c r="AF100" s="51">
        <v>64553.4959652459</v>
      </c>
      <c r="AG100" s="49">
        <v>49109.2239767625</v>
      </c>
      <c r="AI100" s="4">
        <v>41334</v>
      </c>
      <c r="AJ100" s="49">
        <v>136</v>
      </c>
      <c r="AK100" s="49">
        <v>29719.985192779</v>
      </c>
      <c r="AL100" s="49">
        <v>182.621</v>
      </c>
      <c r="AM100" s="2">
        <v>1.34280147058824</v>
      </c>
      <c r="AN100" s="51">
        <v>220430.000372634</v>
      </c>
      <c r="AO100" s="49">
        <v>162741.334199128</v>
      </c>
      <c r="AQ100" s="4">
        <v>41334</v>
      </c>
      <c r="AR100" s="49">
        <v>42</v>
      </c>
      <c r="AS100" s="49">
        <v>10412.7902234529</v>
      </c>
      <c r="AT100" s="49">
        <v>17.639</v>
      </c>
      <c r="AU100" s="2">
        <v>0.419976190476191</v>
      </c>
      <c r="AV100" s="51">
        <v>614034.320306091</v>
      </c>
      <c r="AW100" s="49">
        <v>590327.695643341</v>
      </c>
      <c r="AY100" s="4">
        <v>41334</v>
      </c>
      <c r="AZ100" s="49">
        <v>151</v>
      </c>
      <c r="BA100" s="49">
        <v>54258.8297441287</v>
      </c>
      <c r="BB100" s="49">
        <v>178.094</v>
      </c>
      <c r="BC100" s="2">
        <v>1.17943046357616</v>
      </c>
      <c r="BD100" s="51">
        <v>332516.111191789</v>
      </c>
      <c r="BE100" s="49">
        <v>304663.996227434</v>
      </c>
      <c r="BG100" s="4">
        <v>41334</v>
      </c>
      <c r="BH100" s="49">
        <v>305</v>
      </c>
      <c r="BI100" s="49">
        <v>55285.2058438657</v>
      </c>
      <c r="BJ100" s="49">
        <v>348.492</v>
      </c>
      <c r="BK100" s="2">
        <v>1.14259672131148</v>
      </c>
      <c r="BL100" s="51">
        <v>313429.556511522</v>
      </c>
      <c r="BM100" s="49">
        <v>158641.248131566</v>
      </c>
      <c r="BO100" s="4">
        <v>41334</v>
      </c>
      <c r="BP100" s="49">
        <v>515</v>
      </c>
      <c r="BQ100" s="49">
        <v>158924.170196855</v>
      </c>
      <c r="BR100" s="49">
        <v>1190.146</v>
      </c>
      <c r="BS100" s="2">
        <v>2.31096310679612</v>
      </c>
      <c r="BT100" s="51">
        <v>179968.139178613</v>
      </c>
      <c r="BU100" s="49">
        <v>133533.339772477</v>
      </c>
      <c r="BV100" s="151">
        <v>30.780999999999995</v>
      </c>
    </row>
    <row r="101" spans="1:74" ht="12.75">
      <c r="A101">
        <v>101</v>
      </c>
      <c r="B101" s="4">
        <v>41365</v>
      </c>
      <c r="C101" s="4">
        <v>41394</v>
      </c>
      <c r="D101" s="49">
        <v>1337</v>
      </c>
      <c r="E101" s="49">
        <v>345203.861606056</v>
      </c>
      <c r="F101" s="49">
        <v>2435.756</v>
      </c>
      <c r="G101" s="2">
        <v>1.82180703066567</v>
      </c>
      <c r="H101" s="46">
        <v>251707.658579439</v>
      </c>
      <c r="I101" s="49">
        <v>141723.498415299</v>
      </c>
      <c r="K101" s="4">
        <v>41365</v>
      </c>
      <c r="L101" s="49">
        <v>388</v>
      </c>
      <c r="M101" s="49">
        <v>73411.4860315403</v>
      </c>
      <c r="N101" s="49">
        <v>404.382</v>
      </c>
      <c r="O101" s="2">
        <v>1.04222164948454</v>
      </c>
      <c r="P101" s="51">
        <v>362190.068142244</v>
      </c>
      <c r="Q101" s="49">
        <v>181539.944981577</v>
      </c>
      <c r="S101" s="4">
        <v>41365</v>
      </c>
      <c r="T101" s="49">
        <v>736</v>
      </c>
      <c r="U101" s="49">
        <v>213581.815149471</v>
      </c>
      <c r="V101" s="49">
        <v>1282.99</v>
      </c>
      <c r="W101" s="2">
        <v>1.74319293478261</v>
      </c>
      <c r="X101" s="51">
        <v>220029.394266557</v>
      </c>
      <c r="Y101" s="49">
        <v>166471.925073049</v>
      </c>
      <c r="AA101" s="4">
        <v>41365</v>
      </c>
      <c r="AB101" s="49">
        <v>80</v>
      </c>
      <c r="AC101" s="49">
        <v>28028.34642213</v>
      </c>
      <c r="AD101" s="49">
        <v>556.062</v>
      </c>
      <c r="AE101" s="2">
        <v>6.950775</v>
      </c>
      <c r="AF101" s="51">
        <v>67165.7860279631</v>
      </c>
      <c r="AG101" s="49">
        <v>50405.0742941075</v>
      </c>
      <c r="AI101" s="4">
        <v>41365</v>
      </c>
      <c r="AJ101" s="49">
        <v>133</v>
      </c>
      <c r="AK101" s="49">
        <v>30182.2140029156</v>
      </c>
      <c r="AL101" s="49">
        <v>192.322</v>
      </c>
      <c r="AM101" s="2">
        <v>1.44603007518797</v>
      </c>
      <c r="AN101" s="51">
        <v>215702.977587196</v>
      </c>
      <c r="AO101" s="49">
        <v>156935.836788904</v>
      </c>
      <c r="AQ101" s="4">
        <v>41365</v>
      </c>
      <c r="AR101" s="49">
        <v>55</v>
      </c>
      <c r="AS101" s="49">
        <v>11346.4931181453</v>
      </c>
      <c r="AT101" s="49">
        <v>21.081</v>
      </c>
      <c r="AU101" s="2">
        <v>0.383290909090909</v>
      </c>
      <c r="AV101" s="51">
        <v>599391.060566072</v>
      </c>
      <c r="AW101" s="49">
        <v>538233.153936971</v>
      </c>
      <c r="AY101" s="4">
        <v>41365</v>
      </c>
      <c r="AZ101" s="49">
        <v>169</v>
      </c>
      <c r="BA101" s="49">
        <v>69274.4535775227</v>
      </c>
      <c r="BB101" s="49">
        <v>229.155</v>
      </c>
      <c r="BC101" s="2">
        <v>1.35594674556213</v>
      </c>
      <c r="BD101" s="51">
        <v>338853.318281364</v>
      </c>
      <c r="BE101" s="49">
        <v>302303.914719394</v>
      </c>
      <c r="BG101" s="4">
        <v>41365</v>
      </c>
      <c r="BH101" s="49">
        <v>333</v>
      </c>
      <c r="BI101" s="49">
        <v>62064.9929133949</v>
      </c>
      <c r="BJ101" s="49">
        <v>383.301</v>
      </c>
      <c r="BK101" s="2">
        <v>1.15105405405405</v>
      </c>
      <c r="BL101" s="51">
        <v>323012.727051221</v>
      </c>
      <c r="BM101" s="49">
        <v>161922.334962327</v>
      </c>
      <c r="BO101" s="4">
        <v>41365</v>
      </c>
      <c r="BP101" s="49">
        <v>567</v>
      </c>
      <c r="BQ101" s="49">
        <v>144307.361571948</v>
      </c>
      <c r="BR101" s="49">
        <v>1053.835</v>
      </c>
      <c r="BS101" s="2">
        <v>1.85861552028219</v>
      </c>
      <c r="BT101" s="51">
        <v>184612.739666023</v>
      </c>
      <c r="BU101" s="49">
        <v>136935.442049228</v>
      </c>
      <c r="BV101" s="153">
        <v>31.3585</v>
      </c>
    </row>
    <row r="102" spans="1:74" ht="12.75">
      <c r="A102">
        <v>102</v>
      </c>
      <c r="B102" s="4">
        <v>41395</v>
      </c>
      <c r="C102" s="4">
        <v>41425</v>
      </c>
      <c r="D102" s="49">
        <v>1224</v>
      </c>
      <c r="E102" s="49">
        <v>316291.430475816</v>
      </c>
      <c r="F102" s="49">
        <v>2363.588</v>
      </c>
      <c r="G102" s="2">
        <v>1.93103594771242</v>
      </c>
      <c r="H102" s="46">
        <v>243221.697427766</v>
      </c>
      <c r="I102" s="49">
        <v>133818.343330486</v>
      </c>
      <c r="K102" s="4">
        <v>41395</v>
      </c>
      <c r="L102" s="49">
        <v>366</v>
      </c>
      <c r="M102" s="49">
        <v>70620.5080214883</v>
      </c>
      <c r="N102" s="49">
        <v>392.297</v>
      </c>
      <c r="O102" s="2">
        <v>1.07184972677596</v>
      </c>
      <c r="P102" s="51">
        <v>347988.949581464</v>
      </c>
      <c r="Q102" s="49">
        <v>180017.966034633</v>
      </c>
      <c r="S102" s="4">
        <v>41395</v>
      </c>
      <c r="T102" s="49">
        <v>657</v>
      </c>
      <c r="U102" s="49">
        <v>186195.252867585</v>
      </c>
      <c r="V102" s="49">
        <v>1141.049</v>
      </c>
      <c r="W102" s="2">
        <v>1.73675646879756</v>
      </c>
      <c r="X102" s="51">
        <v>212278.757851159</v>
      </c>
      <c r="Y102" s="49">
        <v>163179.015859604</v>
      </c>
      <c r="AA102" s="4">
        <v>41395</v>
      </c>
      <c r="AB102" s="49">
        <v>77</v>
      </c>
      <c r="AC102" s="49">
        <v>30313.5019163841</v>
      </c>
      <c r="AD102" s="49">
        <v>636.178</v>
      </c>
      <c r="AE102" s="2">
        <v>8.26205194805195</v>
      </c>
      <c r="AF102" s="51">
        <v>64542.1361201789</v>
      </c>
      <c r="AG102" s="49">
        <v>47649.4030230283</v>
      </c>
      <c r="AI102" s="4">
        <v>41395</v>
      </c>
      <c r="AJ102" s="49">
        <v>124</v>
      </c>
      <c r="AK102" s="49">
        <v>29162.1676703586</v>
      </c>
      <c r="AL102" s="49">
        <v>194.064</v>
      </c>
      <c r="AM102" s="2">
        <v>1.56503225806452</v>
      </c>
      <c r="AN102" s="51">
        <v>208891.239639553</v>
      </c>
      <c r="AO102" s="49">
        <v>150270.878011164</v>
      </c>
      <c r="AQ102" s="4">
        <v>41395</v>
      </c>
      <c r="AR102" s="49">
        <v>51</v>
      </c>
      <c r="AS102" s="49">
        <v>10671.1083280848</v>
      </c>
      <c r="AT102" s="49">
        <v>18.498</v>
      </c>
      <c r="AU102" s="2">
        <v>0.362705882352941</v>
      </c>
      <c r="AV102" s="51">
        <v>595506.660486331</v>
      </c>
      <c r="AW102" s="49">
        <v>576879.031683685</v>
      </c>
      <c r="AY102" s="4">
        <v>41395</v>
      </c>
      <c r="AZ102" s="49">
        <v>140</v>
      </c>
      <c r="BA102" s="49">
        <v>56375.6491542848</v>
      </c>
      <c r="BB102" s="49">
        <v>186.255</v>
      </c>
      <c r="BC102" s="2">
        <v>1.33039285714286</v>
      </c>
      <c r="BD102" s="51">
        <v>330969.591731365</v>
      </c>
      <c r="BE102" s="49">
        <v>302679.923514992</v>
      </c>
      <c r="BG102" s="4">
        <v>41395</v>
      </c>
      <c r="BH102" s="49">
        <v>315</v>
      </c>
      <c r="BI102" s="49">
        <v>59949.3996934035</v>
      </c>
      <c r="BJ102" s="49">
        <v>373.799</v>
      </c>
      <c r="BK102" s="2">
        <v>1.18666349206349</v>
      </c>
      <c r="BL102" s="51">
        <v>307914.653530199</v>
      </c>
      <c r="BM102" s="49">
        <v>160378.705382849</v>
      </c>
      <c r="BO102" s="4">
        <v>41395</v>
      </c>
      <c r="BP102" s="49">
        <v>517</v>
      </c>
      <c r="BQ102" s="49">
        <v>129819.6037133</v>
      </c>
      <c r="BR102" s="49">
        <v>954.794</v>
      </c>
      <c r="BS102" s="2">
        <v>1.84679690522244</v>
      </c>
      <c r="BT102" s="51">
        <v>180138.10651029</v>
      </c>
      <c r="BU102" s="49">
        <v>135966.086625283</v>
      </c>
      <c r="BV102" s="153">
        <v>31.345333333333333</v>
      </c>
    </row>
    <row r="103" spans="1:74" ht="12.75">
      <c r="A103">
        <v>103</v>
      </c>
      <c r="B103" s="4">
        <v>41426</v>
      </c>
      <c r="C103" s="4">
        <v>41455</v>
      </c>
      <c r="D103" s="49">
        <v>1200</v>
      </c>
      <c r="E103" s="49">
        <v>321443.798543525</v>
      </c>
      <c r="F103" s="49">
        <v>2355.859</v>
      </c>
      <c r="G103" s="2">
        <v>1.96321583333333</v>
      </c>
      <c r="H103" s="46">
        <v>254295.729870797</v>
      </c>
      <c r="I103" s="49">
        <v>136444.413075453</v>
      </c>
      <c r="K103" s="4">
        <v>41426</v>
      </c>
      <c r="L103" s="49">
        <v>345</v>
      </c>
      <c r="M103" s="49">
        <v>69132.167502391</v>
      </c>
      <c r="N103" s="49">
        <v>381.766</v>
      </c>
      <c r="O103" s="2">
        <v>1.10656811594203</v>
      </c>
      <c r="P103" s="51">
        <v>371070.376714324</v>
      </c>
      <c r="Q103" s="49">
        <v>181085.187005629</v>
      </c>
      <c r="S103" s="4">
        <v>41426</v>
      </c>
      <c r="T103" s="49">
        <v>657</v>
      </c>
      <c r="U103" s="49">
        <v>194949.633316273</v>
      </c>
      <c r="V103" s="49">
        <v>1187.823</v>
      </c>
      <c r="W103" s="2">
        <v>1.8079497716895</v>
      </c>
      <c r="X103" s="51">
        <v>222104.979561087</v>
      </c>
      <c r="Y103" s="49">
        <v>164123.470682309</v>
      </c>
      <c r="AA103" s="4">
        <v>41426</v>
      </c>
      <c r="AB103" s="49">
        <v>73</v>
      </c>
      <c r="AC103" s="49">
        <v>28029.9014829676</v>
      </c>
      <c r="AD103" s="49">
        <v>590.59</v>
      </c>
      <c r="AE103" s="2">
        <v>8.09027397260274</v>
      </c>
      <c r="AF103" s="51">
        <v>67192.9855223814</v>
      </c>
      <c r="AG103" s="49">
        <v>47460.8467514987</v>
      </c>
      <c r="AI103" s="4">
        <v>41426</v>
      </c>
      <c r="AJ103" s="49">
        <v>125</v>
      </c>
      <c r="AK103" s="49">
        <v>29332.096241893</v>
      </c>
      <c r="AL103" s="49">
        <v>195.68</v>
      </c>
      <c r="AM103" s="2">
        <v>1.56544</v>
      </c>
      <c r="AN103" s="51">
        <v>210460.290909978</v>
      </c>
      <c r="AO103" s="49">
        <v>149898.284147041</v>
      </c>
      <c r="AQ103" s="4">
        <v>41426</v>
      </c>
      <c r="AR103" s="49">
        <v>58</v>
      </c>
      <c r="AS103" s="49">
        <v>12681.6005940711</v>
      </c>
      <c r="AT103" s="49">
        <v>19.371</v>
      </c>
      <c r="AU103" s="2">
        <v>0.33398275862069</v>
      </c>
      <c r="AV103" s="51">
        <v>682395.265308354</v>
      </c>
      <c r="AW103" s="49">
        <v>654669.381759904</v>
      </c>
      <c r="AY103" s="4">
        <v>41426</v>
      </c>
      <c r="AZ103" s="49">
        <v>153</v>
      </c>
      <c r="BA103" s="49">
        <v>54686.4902388753</v>
      </c>
      <c r="BB103" s="49">
        <v>175.792</v>
      </c>
      <c r="BC103" s="2">
        <v>1.14896732026144</v>
      </c>
      <c r="BD103" s="51">
        <v>351784.235337859</v>
      </c>
      <c r="BE103" s="49">
        <v>311086.342034195</v>
      </c>
      <c r="BG103" s="4">
        <v>41426</v>
      </c>
      <c r="BH103" s="49">
        <v>287</v>
      </c>
      <c r="BI103" s="49">
        <v>56450.5669083199</v>
      </c>
      <c r="BJ103" s="49">
        <v>362.395</v>
      </c>
      <c r="BK103" s="2">
        <v>1.26270034843206</v>
      </c>
      <c r="BL103" s="51">
        <v>308154.545569886</v>
      </c>
      <c r="BM103" s="49">
        <v>155770.821640254</v>
      </c>
      <c r="BO103" s="4">
        <v>41426</v>
      </c>
      <c r="BP103" s="49">
        <v>504</v>
      </c>
      <c r="BQ103" s="49">
        <v>140263.143077397</v>
      </c>
      <c r="BR103" s="49">
        <v>1012.031</v>
      </c>
      <c r="BS103" s="2">
        <v>2.00799801587302</v>
      </c>
      <c r="BT103" s="51">
        <v>182738.062628852</v>
      </c>
      <c r="BU103" s="49">
        <v>138595.698231968</v>
      </c>
      <c r="BV103" s="153">
        <v>32.356521739130436</v>
      </c>
    </row>
    <row r="104" spans="1:74" ht="12.75">
      <c r="A104">
        <v>104</v>
      </c>
      <c r="B104" s="4">
        <v>41456</v>
      </c>
      <c r="C104" s="4">
        <v>41486</v>
      </c>
      <c r="D104" s="49">
        <v>1248</v>
      </c>
      <c r="E104" s="49">
        <v>357563.49022516</v>
      </c>
      <c r="F104" s="49">
        <v>2364.375</v>
      </c>
      <c r="G104" s="2">
        <v>1.89453125</v>
      </c>
      <c r="H104" s="46">
        <v>256927.195850403</v>
      </c>
      <c r="I104" s="49">
        <v>151229.601998482</v>
      </c>
      <c r="K104" s="4">
        <v>41456</v>
      </c>
      <c r="L104" s="49">
        <v>346</v>
      </c>
      <c r="M104" s="49">
        <v>75023.3103587966</v>
      </c>
      <c r="N104" s="49">
        <v>387.429</v>
      </c>
      <c r="O104" s="2">
        <v>1.11973699421965</v>
      </c>
      <c r="P104" s="51">
        <v>370102.938512471</v>
      </c>
      <c r="Q104" s="49">
        <v>193644.023443771</v>
      </c>
      <c r="S104" s="4">
        <v>41456</v>
      </c>
      <c r="T104" s="49">
        <v>710</v>
      </c>
      <c r="U104" s="49">
        <v>229891.027540828</v>
      </c>
      <c r="V104" s="49">
        <v>1301.793</v>
      </c>
      <c r="W104" s="2">
        <v>1.83351126760563</v>
      </c>
      <c r="X104" s="51">
        <v>230394.385814021</v>
      </c>
      <c r="Y104" s="49">
        <v>176595.685750982</v>
      </c>
      <c r="AA104" s="4">
        <v>41456</v>
      </c>
      <c r="AB104" s="49">
        <v>73</v>
      </c>
      <c r="AC104" s="49">
        <v>24038.3348772019</v>
      </c>
      <c r="AD104" s="49">
        <v>491.724</v>
      </c>
      <c r="AE104" s="2">
        <v>6.73594520547945</v>
      </c>
      <c r="AF104" s="51">
        <v>67571.4715552087</v>
      </c>
      <c r="AG104" s="49">
        <v>48885.8279791141</v>
      </c>
      <c r="AI104" s="4">
        <v>41456</v>
      </c>
      <c r="AJ104" s="49">
        <v>119</v>
      </c>
      <c r="AK104" s="49">
        <v>28610.8174483335</v>
      </c>
      <c r="AL104" s="49">
        <v>183.429</v>
      </c>
      <c r="AM104" s="2">
        <v>1.54142016806723</v>
      </c>
      <c r="AN104" s="51">
        <v>202325.986088261</v>
      </c>
      <c r="AO104" s="49">
        <v>155977.612309578</v>
      </c>
      <c r="AQ104" s="4">
        <v>41456</v>
      </c>
      <c r="AR104" s="49">
        <v>60</v>
      </c>
      <c r="AS104" s="49">
        <v>13212.3221057327</v>
      </c>
      <c r="AT104" s="49">
        <v>21.196</v>
      </c>
      <c r="AU104" s="2">
        <v>0.353266666666667</v>
      </c>
      <c r="AV104" s="51">
        <v>656838.657219673</v>
      </c>
      <c r="AW104" s="49">
        <v>623340.35222366</v>
      </c>
      <c r="AY104" s="4">
        <v>41456</v>
      </c>
      <c r="AZ104" s="49">
        <v>185</v>
      </c>
      <c r="BA104" s="49">
        <v>75255.8858612777</v>
      </c>
      <c r="BB104" s="49">
        <v>233.591</v>
      </c>
      <c r="BC104" s="2">
        <v>1.26265405405405</v>
      </c>
      <c r="BD104" s="51">
        <v>357526.270413757</v>
      </c>
      <c r="BE104" s="49">
        <v>322169.457989724</v>
      </c>
      <c r="BG104" s="4">
        <v>41456</v>
      </c>
      <c r="BH104" s="49">
        <v>286</v>
      </c>
      <c r="BI104" s="49">
        <v>61810.9882530639</v>
      </c>
      <c r="BJ104" s="49">
        <v>366.233</v>
      </c>
      <c r="BK104" s="2">
        <v>1.28053496503497</v>
      </c>
      <c r="BL104" s="51">
        <v>309948.591930541</v>
      </c>
      <c r="BM104" s="49">
        <v>168775.037347983</v>
      </c>
      <c r="BO104" s="4">
        <v>41456</v>
      </c>
      <c r="BP104" s="49">
        <v>525</v>
      </c>
      <c r="BQ104" s="49">
        <v>154635.14167955</v>
      </c>
      <c r="BR104" s="49">
        <v>1068.202</v>
      </c>
      <c r="BS104" s="2">
        <v>2.03467047619048</v>
      </c>
      <c r="BT104" s="51">
        <v>185595.53124078</v>
      </c>
      <c r="BU104" s="49">
        <v>144762.07840797</v>
      </c>
      <c r="BV104" s="153">
        <v>32.7403448275862</v>
      </c>
    </row>
    <row r="105" spans="1:74" ht="12.75">
      <c r="A105">
        <v>105</v>
      </c>
      <c r="B105" s="4">
        <v>41487</v>
      </c>
      <c r="C105" s="4">
        <v>41516</v>
      </c>
      <c r="D105" s="49">
        <v>1257</v>
      </c>
      <c r="E105" s="49">
        <v>336788.931524728</v>
      </c>
      <c r="F105" s="49">
        <v>2225</v>
      </c>
      <c r="G105" s="2">
        <v>1.77008750994431</v>
      </c>
      <c r="H105" s="46">
        <v>263160.712039883</v>
      </c>
      <c r="I105" s="49">
        <v>151365.811921226</v>
      </c>
      <c r="K105" s="4">
        <v>41487</v>
      </c>
      <c r="L105" s="49">
        <v>334</v>
      </c>
      <c r="M105" s="49">
        <v>68733.1863230422</v>
      </c>
      <c r="N105" s="49">
        <v>332.271</v>
      </c>
      <c r="O105" s="2">
        <v>0.994823353293413</v>
      </c>
      <c r="P105" s="51">
        <v>383526.390040725</v>
      </c>
      <c r="Q105" s="49">
        <v>206858.818022163</v>
      </c>
      <c r="S105" s="4">
        <v>41487</v>
      </c>
      <c r="T105" s="49">
        <v>713</v>
      </c>
      <c r="U105" s="49">
        <v>210914.361464936</v>
      </c>
      <c r="V105" s="49">
        <v>1212.862</v>
      </c>
      <c r="W105" s="2">
        <v>1.70106872370266</v>
      </c>
      <c r="X105" s="51">
        <v>236064.167767628</v>
      </c>
      <c r="Y105" s="49">
        <v>173898.070402845</v>
      </c>
      <c r="AA105" s="4">
        <v>41487</v>
      </c>
      <c r="AB105" s="49">
        <v>70</v>
      </c>
      <c r="AC105" s="49">
        <v>24515.7811746429</v>
      </c>
      <c r="AD105" s="49">
        <v>476.171</v>
      </c>
      <c r="AE105" s="2">
        <v>6.80244285714286</v>
      </c>
      <c r="AF105" s="51">
        <v>71033.1040743328</v>
      </c>
      <c r="AG105" s="49">
        <v>51485.2462133202</v>
      </c>
      <c r="AI105" s="4">
        <v>41487</v>
      </c>
      <c r="AJ105" s="49">
        <v>140</v>
      </c>
      <c r="AK105" s="49">
        <v>32625.6025621076</v>
      </c>
      <c r="AL105" s="49">
        <v>203.696</v>
      </c>
      <c r="AM105" s="2">
        <v>1.45497142857143</v>
      </c>
      <c r="AN105" s="51">
        <v>210065.227550068</v>
      </c>
      <c r="AO105" s="49">
        <v>160168.106207818</v>
      </c>
      <c r="AQ105" s="4">
        <v>41487</v>
      </c>
      <c r="AR105" s="49">
        <v>51</v>
      </c>
      <c r="AS105" s="49">
        <v>13645.5081036095</v>
      </c>
      <c r="AT105" s="49">
        <v>23.948</v>
      </c>
      <c r="AU105" s="2">
        <v>0.46956862745098</v>
      </c>
      <c r="AV105" s="51">
        <v>650751.577138444</v>
      </c>
      <c r="AW105" s="49">
        <v>569797.398680871</v>
      </c>
      <c r="AY105" s="4">
        <v>41487</v>
      </c>
      <c r="AZ105" s="49">
        <v>175</v>
      </c>
      <c r="BA105" s="49">
        <v>59033.7031244152</v>
      </c>
      <c r="BB105" s="49">
        <v>169.419</v>
      </c>
      <c r="BC105" s="2">
        <v>0.968108571428571</v>
      </c>
      <c r="BD105" s="51">
        <v>370349.191312496</v>
      </c>
      <c r="BE105" s="49">
        <v>348447.94931156</v>
      </c>
      <c r="BG105" s="4">
        <v>41487</v>
      </c>
      <c r="BH105" s="49">
        <v>283</v>
      </c>
      <c r="BI105" s="49">
        <v>55087.6782194327</v>
      </c>
      <c r="BJ105" s="49">
        <v>308.323</v>
      </c>
      <c r="BK105" s="2">
        <v>1.08948056537102</v>
      </c>
      <c r="BL105" s="51">
        <v>335369.200846436</v>
      </c>
      <c r="BM105" s="49">
        <v>178668.727987963</v>
      </c>
      <c r="BO105" s="4">
        <v>41487</v>
      </c>
      <c r="BP105" s="49">
        <v>538</v>
      </c>
      <c r="BQ105" s="49">
        <v>151880.65834052</v>
      </c>
      <c r="BR105" s="49">
        <v>1043.443</v>
      </c>
      <c r="BS105" s="2">
        <v>1.93948513011152</v>
      </c>
      <c r="BT105" s="51">
        <v>192384.095053219</v>
      </c>
      <c r="BU105" s="49">
        <v>145557.216197263</v>
      </c>
      <c r="BV105" s="153">
        <v>33.02086956521739</v>
      </c>
    </row>
    <row r="106" spans="1:74" ht="12.75">
      <c r="A106">
        <v>106</v>
      </c>
      <c r="B106" s="4">
        <v>41518</v>
      </c>
      <c r="C106" s="4">
        <v>41547</v>
      </c>
      <c r="D106" s="49">
        <v>1187</v>
      </c>
      <c r="E106" s="49">
        <v>308558.248567966</v>
      </c>
      <c r="F106" s="49">
        <v>2146.543</v>
      </c>
      <c r="G106" s="2">
        <v>1.80837657961247</v>
      </c>
      <c r="H106" s="46">
        <v>262025.231702312</v>
      </c>
      <c r="I106" s="49">
        <v>143746.595604172</v>
      </c>
      <c r="K106" s="4">
        <v>41518</v>
      </c>
      <c r="L106" s="49">
        <v>315</v>
      </c>
      <c r="M106" s="49">
        <v>66482.7982208634</v>
      </c>
      <c r="N106" s="49">
        <v>332.667</v>
      </c>
      <c r="O106" s="2">
        <v>1.05608571428571</v>
      </c>
      <c r="P106" s="51">
        <v>388386.887113952</v>
      </c>
      <c r="Q106" s="49">
        <v>199847.890595891</v>
      </c>
      <c r="S106" s="4">
        <v>41518</v>
      </c>
      <c r="T106" s="49">
        <v>701</v>
      </c>
      <c r="U106" s="49">
        <v>192560.524880142</v>
      </c>
      <c r="V106" s="49">
        <v>1154.068</v>
      </c>
      <c r="W106" s="2">
        <v>1.64631669044223</v>
      </c>
      <c r="X106" s="51">
        <v>229513.237218947</v>
      </c>
      <c r="Y106" s="49">
        <v>166853.707823232</v>
      </c>
      <c r="AA106" s="4">
        <v>41518</v>
      </c>
      <c r="AB106" s="49">
        <v>70</v>
      </c>
      <c r="AC106" s="49">
        <v>29976.4609116041</v>
      </c>
      <c r="AD106" s="49">
        <v>548.898</v>
      </c>
      <c r="AE106" s="2">
        <v>7.8414</v>
      </c>
      <c r="AF106" s="51">
        <v>72717.3030075158</v>
      </c>
      <c r="AG106" s="49">
        <v>54612.0789501949</v>
      </c>
      <c r="AI106" s="4">
        <v>41518</v>
      </c>
      <c r="AJ106" s="49">
        <v>101</v>
      </c>
      <c r="AK106" s="49">
        <v>19538.4645553571</v>
      </c>
      <c r="AL106" s="49">
        <v>110.91</v>
      </c>
      <c r="AM106" s="2">
        <v>1.09811881188119</v>
      </c>
      <c r="AN106" s="51">
        <v>224783.070185551</v>
      </c>
      <c r="AO106" s="49">
        <v>176165.039720107</v>
      </c>
      <c r="AQ106" s="4">
        <v>41518</v>
      </c>
      <c r="AR106" s="49">
        <v>52</v>
      </c>
      <c r="AS106" s="49">
        <v>11973.9695908902</v>
      </c>
      <c r="AT106" s="49">
        <v>18.133</v>
      </c>
      <c r="AU106" s="2">
        <v>0.348711538461538</v>
      </c>
      <c r="AV106" s="51">
        <v>723287.664289571</v>
      </c>
      <c r="AW106" s="49">
        <v>660341.344007621</v>
      </c>
      <c r="AY106" s="4">
        <v>41518</v>
      </c>
      <c r="AZ106" s="49">
        <v>153</v>
      </c>
      <c r="BA106" s="49">
        <v>57075.1476476857</v>
      </c>
      <c r="BB106" s="49">
        <v>174.404</v>
      </c>
      <c r="BC106" s="2">
        <v>1.1398954248366</v>
      </c>
      <c r="BD106" s="51">
        <v>372804.777343167</v>
      </c>
      <c r="BE106" s="49">
        <v>327258.248937442</v>
      </c>
      <c r="BG106" s="4">
        <v>41518</v>
      </c>
      <c r="BH106" s="49">
        <v>263</v>
      </c>
      <c r="BI106" s="49">
        <v>54508.8286299732</v>
      </c>
      <c r="BJ106" s="49">
        <v>314.534</v>
      </c>
      <c r="BK106" s="2">
        <v>1.19594676806084</v>
      </c>
      <c r="BL106" s="51">
        <v>322170.763870103</v>
      </c>
      <c r="BM106" s="49">
        <v>173300.274787378</v>
      </c>
      <c r="BO106" s="4">
        <v>41518</v>
      </c>
      <c r="BP106" s="49">
        <v>548</v>
      </c>
      <c r="BQ106" s="49">
        <v>135485.377232456</v>
      </c>
      <c r="BR106" s="49">
        <v>979.663999999999</v>
      </c>
      <c r="BS106" s="2">
        <v>1.78770802919708</v>
      </c>
      <c r="BT106" s="51">
        <v>189506.657585726</v>
      </c>
      <c r="BU106" s="49">
        <v>138297.801320102</v>
      </c>
      <c r="BV106" s="153">
        <v>32.598</v>
      </c>
    </row>
    <row r="107" spans="1:74" ht="12.75">
      <c r="A107">
        <v>107</v>
      </c>
      <c r="B107" s="4">
        <v>41548</v>
      </c>
      <c r="C107" s="4">
        <v>41578</v>
      </c>
      <c r="D107" s="49">
        <v>1496</v>
      </c>
      <c r="E107" s="49">
        <v>381637.281366965</v>
      </c>
      <c r="F107" s="49">
        <v>2485.805</v>
      </c>
      <c r="G107" s="2">
        <v>1.66163435828877</v>
      </c>
      <c r="H107" s="46">
        <v>256121.546015115</v>
      </c>
      <c r="I107" s="49">
        <v>153526.636790482</v>
      </c>
      <c r="K107" s="4">
        <v>41548</v>
      </c>
      <c r="L107" s="49">
        <v>355</v>
      </c>
      <c r="M107" s="49">
        <v>75516.1040548941</v>
      </c>
      <c r="N107" s="49">
        <v>379.435</v>
      </c>
      <c r="O107" s="2">
        <v>1.06883098591549</v>
      </c>
      <c r="P107" s="51">
        <v>383270.702052979</v>
      </c>
      <c r="Q107" s="49">
        <v>199022.504657963</v>
      </c>
      <c r="S107" s="4">
        <v>41548</v>
      </c>
      <c r="T107" s="49">
        <v>903</v>
      </c>
      <c r="U107" s="49">
        <v>241412.074650153</v>
      </c>
      <c r="V107" s="49">
        <v>1394.961</v>
      </c>
      <c r="W107" s="2">
        <v>1.5448073089701</v>
      </c>
      <c r="X107" s="51">
        <v>232050.484628832</v>
      </c>
      <c r="Y107" s="49">
        <v>173060.088884315</v>
      </c>
      <c r="AA107" s="4">
        <v>41548</v>
      </c>
      <c r="AB107" s="49">
        <v>82</v>
      </c>
      <c r="AC107" s="49">
        <v>27767.203146981</v>
      </c>
      <c r="AD107" s="49">
        <v>504.435</v>
      </c>
      <c r="AE107" s="2">
        <v>6.15164634146341</v>
      </c>
      <c r="AF107" s="51">
        <v>71014.1069686348</v>
      </c>
      <c r="AG107" s="49">
        <v>55046.1469703351</v>
      </c>
      <c r="AI107" s="4">
        <v>41548</v>
      </c>
      <c r="AJ107" s="49">
        <v>156</v>
      </c>
      <c r="AK107" s="49">
        <v>36941.8995149367</v>
      </c>
      <c r="AL107" s="49">
        <v>206.974</v>
      </c>
      <c r="AM107" s="2">
        <v>1.32675641025641</v>
      </c>
      <c r="AN107" s="51">
        <v>203410.187298346</v>
      </c>
      <c r="AO107" s="49">
        <v>178485.701174721</v>
      </c>
      <c r="AQ107" s="4">
        <v>41548</v>
      </c>
      <c r="AR107" s="49">
        <v>57</v>
      </c>
      <c r="AS107" s="49">
        <v>13550.3627164916</v>
      </c>
      <c r="AT107" s="49">
        <v>21.509</v>
      </c>
      <c r="AU107" s="2">
        <v>0.377350877192982</v>
      </c>
      <c r="AV107" s="51">
        <v>730633.522206592</v>
      </c>
      <c r="AW107" s="49">
        <v>629985.713724097</v>
      </c>
      <c r="AY107" s="4">
        <v>41548</v>
      </c>
      <c r="AZ107" s="49">
        <v>225</v>
      </c>
      <c r="BA107" s="49">
        <v>72083.9643132693</v>
      </c>
      <c r="BB107" s="49">
        <v>220.608</v>
      </c>
      <c r="BC107" s="2">
        <v>0.98048</v>
      </c>
      <c r="BD107" s="51">
        <v>367895.862434082</v>
      </c>
      <c r="BE107" s="49">
        <v>326751.361298182</v>
      </c>
      <c r="BG107" s="4">
        <v>41548</v>
      </c>
      <c r="BH107" s="49">
        <v>298</v>
      </c>
      <c r="BI107" s="49">
        <v>61965.7413384025</v>
      </c>
      <c r="BJ107" s="49">
        <v>357.926</v>
      </c>
      <c r="BK107" s="2">
        <v>1.20109395973154</v>
      </c>
      <c r="BL107" s="51">
        <v>316828.820345744</v>
      </c>
      <c r="BM107" s="49">
        <v>173124.448456951</v>
      </c>
      <c r="BO107" s="4">
        <v>41548</v>
      </c>
      <c r="BP107" s="49">
        <v>678</v>
      </c>
      <c r="BQ107" s="49">
        <v>169328.110336884</v>
      </c>
      <c r="BR107" s="49">
        <v>1174.353</v>
      </c>
      <c r="BS107" s="2">
        <v>1.73208407079646</v>
      </c>
      <c r="BT107" s="51">
        <v>186969.053941249</v>
      </c>
      <c r="BU107" s="49">
        <v>144188.425743268</v>
      </c>
      <c r="BV107" s="153">
        <v>32.089565217391296</v>
      </c>
    </row>
    <row r="108" spans="1:74" ht="12.75">
      <c r="A108">
        <v>108</v>
      </c>
      <c r="B108" s="4">
        <v>41579</v>
      </c>
      <c r="C108" s="4">
        <v>41608</v>
      </c>
      <c r="D108" s="49">
        <v>1522</v>
      </c>
      <c r="E108" s="49">
        <v>412038.280161094</v>
      </c>
      <c r="F108" s="49">
        <v>2704.473</v>
      </c>
      <c r="G108" s="2">
        <v>1.77692049934297</v>
      </c>
      <c r="H108" s="46">
        <v>256572.943024941</v>
      </c>
      <c r="I108" s="49">
        <v>152354.370023696</v>
      </c>
      <c r="K108" s="4">
        <v>41579</v>
      </c>
      <c r="L108" s="49">
        <v>385</v>
      </c>
      <c r="M108" s="49">
        <v>94239.9345760321</v>
      </c>
      <c r="N108" s="49">
        <v>431.76</v>
      </c>
      <c r="O108" s="2">
        <v>1.12145454545455</v>
      </c>
      <c r="P108" s="51">
        <v>384626.256294035</v>
      </c>
      <c r="Q108" s="49">
        <v>218269.257402335</v>
      </c>
      <c r="S108" s="4">
        <v>41579</v>
      </c>
      <c r="T108" s="49">
        <v>911</v>
      </c>
      <c r="U108" s="49">
        <v>249365.122438149</v>
      </c>
      <c r="V108" s="49">
        <v>1494.497</v>
      </c>
      <c r="W108" s="2">
        <v>1.64050164654226</v>
      </c>
      <c r="X108" s="51">
        <v>223852.232930277</v>
      </c>
      <c r="Y108" s="49">
        <v>166855.552361865</v>
      </c>
      <c r="AA108" s="4">
        <v>41579</v>
      </c>
      <c r="AB108" s="49">
        <v>80</v>
      </c>
      <c r="AC108" s="49">
        <v>33104.1973537788</v>
      </c>
      <c r="AD108" s="49">
        <v>577.441</v>
      </c>
      <c r="AE108" s="2">
        <v>7.2180125</v>
      </c>
      <c r="AF108" s="51">
        <v>68755.6795968836</v>
      </c>
      <c r="AG108" s="49">
        <v>57329.1424643882</v>
      </c>
      <c r="AI108" s="4">
        <v>41579</v>
      </c>
      <c r="AJ108" s="49">
        <v>146</v>
      </c>
      <c r="AK108" s="49">
        <v>35329.0257931343</v>
      </c>
      <c r="AL108" s="49">
        <v>200.775</v>
      </c>
      <c r="AM108" s="2">
        <v>1.37517123287671</v>
      </c>
      <c r="AN108" s="51">
        <v>225979.945503589</v>
      </c>
      <c r="AO108" s="49">
        <v>175963.271289425</v>
      </c>
      <c r="AQ108" s="4">
        <v>41579</v>
      </c>
      <c r="AR108" s="49">
        <v>59</v>
      </c>
      <c r="AS108" s="49">
        <v>17564.4840262262</v>
      </c>
      <c r="AT108" s="49">
        <v>28.449</v>
      </c>
      <c r="AU108" s="2">
        <v>0.482186440677966</v>
      </c>
      <c r="AV108" s="51">
        <v>711413.586347896</v>
      </c>
      <c r="AW108" s="49">
        <v>617402.510676164</v>
      </c>
      <c r="AY108" s="4">
        <v>41579</v>
      </c>
      <c r="AZ108" s="49">
        <v>209</v>
      </c>
      <c r="BA108" s="49">
        <v>81807.0212070169</v>
      </c>
      <c r="BB108" s="49">
        <v>262.4</v>
      </c>
      <c r="BC108" s="2">
        <v>1.2555023923445</v>
      </c>
      <c r="BD108" s="51">
        <v>366712.423337846</v>
      </c>
      <c r="BE108" s="49">
        <v>311764.562526741</v>
      </c>
      <c r="BG108" s="4">
        <v>41579</v>
      </c>
      <c r="BH108" s="49">
        <v>326</v>
      </c>
      <c r="BI108" s="49">
        <v>76675.4505498059</v>
      </c>
      <c r="BJ108" s="49">
        <v>403.311</v>
      </c>
      <c r="BK108" s="2">
        <v>1.23715030674847</v>
      </c>
      <c r="BL108" s="51">
        <v>325483.764045024</v>
      </c>
      <c r="BM108" s="49">
        <v>190114.949876909</v>
      </c>
      <c r="BO108" s="4">
        <v>41579</v>
      </c>
      <c r="BP108" s="49">
        <v>702</v>
      </c>
      <c r="BQ108" s="49">
        <v>167558.101231132</v>
      </c>
      <c r="BR108" s="49">
        <v>1232.097</v>
      </c>
      <c r="BS108" s="2">
        <v>1.75512393162393</v>
      </c>
      <c r="BT108" s="51">
        <v>181319.78307959</v>
      </c>
      <c r="BU108" s="49">
        <v>135994.244958905</v>
      </c>
      <c r="BV108" s="153">
        <v>32.68952380952381</v>
      </c>
    </row>
    <row r="109" spans="1:74" ht="12.75">
      <c r="A109">
        <v>109</v>
      </c>
      <c r="B109" s="4">
        <v>41609</v>
      </c>
      <c r="C109" s="4">
        <v>41639</v>
      </c>
      <c r="D109" s="49">
        <v>1645</v>
      </c>
      <c r="E109" s="49">
        <v>499903.687236188</v>
      </c>
      <c r="F109" s="49">
        <v>3179.36299999999</v>
      </c>
      <c r="G109" s="2">
        <v>1.93274346504559</v>
      </c>
      <c r="H109" s="46">
        <v>256979.343539866</v>
      </c>
      <c r="I109" s="49">
        <v>157233.913597217</v>
      </c>
      <c r="K109" s="4">
        <v>41609</v>
      </c>
      <c r="L109" s="49">
        <v>389</v>
      </c>
      <c r="M109" s="49">
        <v>112820.266775636</v>
      </c>
      <c r="N109" s="49">
        <v>519.276</v>
      </c>
      <c r="O109" s="2">
        <v>1.33489974293059</v>
      </c>
      <c r="P109" s="51">
        <v>387031.991620927</v>
      </c>
      <c r="Q109" s="49">
        <v>217264.550596668</v>
      </c>
      <c r="S109" s="4">
        <v>41609</v>
      </c>
      <c r="T109" s="49">
        <v>1002</v>
      </c>
      <c r="U109" s="49">
        <v>302734.191534009</v>
      </c>
      <c r="V109" s="49">
        <v>1776.503</v>
      </c>
      <c r="W109" s="2">
        <v>1.77295708582834</v>
      </c>
      <c r="X109" s="51">
        <v>230525.798597514</v>
      </c>
      <c r="Y109" s="49">
        <v>170410.177485774</v>
      </c>
      <c r="AA109" s="4">
        <v>41609</v>
      </c>
      <c r="AB109" s="49">
        <v>91</v>
      </c>
      <c r="AC109" s="49">
        <v>36571.2813195767</v>
      </c>
      <c r="AD109" s="49">
        <v>606.493</v>
      </c>
      <c r="AE109" s="2">
        <v>6.66475824175824</v>
      </c>
      <c r="AF109" s="51">
        <v>75436.3465854558</v>
      </c>
      <c r="AG109" s="49">
        <v>60299.5934323672</v>
      </c>
      <c r="AI109" s="4">
        <v>41609</v>
      </c>
      <c r="AJ109" s="49">
        <v>163</v>
      </c>
      <c r="AK109" s="49">
        <v>47777.9476069668</v>
      </c>
      <c r="AL109" s="49">
        <v>277.091</v>
      </c>
      <c r="AM109" s="2">
        <v>1.69994478527607</v>
      </c>
      <c r="AN109" s="51">
        <v>210576.795389895</v>
      </c>
      <c r="AO109" s="49">
        <v>172426.91970135</v>
      </c>
      <c r="AQ109" s="4">
        <v>41609</v>
      </c>
      <c r="AR109" s="49">
        <v>65</v>
      </c>
      <c r="AS109" s="49">
        <v>22227.0999221787</v>
      </c>
      <c r="AT109" s="49">
        <v>34.963</v>
      </c>
      <c r="AU109" s="2">
        <v>0.537892307692308</v>
      </c>
      <c r="AV109" s="51">
        <v>724659.511349679</v>
      </c>
      <c r="AW109" s="49">
        <v>635732.05738005</v>
      </c>
      <c r="AY109" s="4">
        <v>41609</v>
      </c>
      <c r="AZ109" s="49">
        <v>240</v>
      </c>
      <c r="BA109" s="49">
        <v>97781.8862210432</v>
      </c>
      <c r="BB109" s="49">
        <v>322.691</v>
      </c>
      <c r="BC109" s="2">
        <v>1.34454583333333</v>
      </c>
      <c r="BD109" s="51">
        <v>367113.978713847</v>
      </c>
      <c r="BE109" s="49">
        <v>303020.18408026</v>
      </c>
      <c r="BG109" s="4">
        <v>41609</v>
      </c>
      <c r="BH109" s="49">
        <v>324</v>
      </c>
      <c r="BI109" s="49">
        <v>90593.1668534569</v>
      </c>
      <c r="BJ109" s="49">
        <v>484.313</v>
      </c>
      <c r="BK109" s="2">
        <v>1.49479320987654</v>
      </c>
      <c r="BL109" s="51">
        <v>319298.075625961</v>
      </c>
      <c r="BM109" s="49">
        <v>187054.997188712</v>
      </c>
      <c r="BO109" s="4">
        <v>41609</v>
      </c>
      <c r="BP109" s="49">
        <v>762</v>
      </c>
      <c r="BQ109" s="49">
        <v>204952.305312966</v>
      </c>
      <c r="BR109" s="49">
        <v>1453.812</v>
      </c>
      <c r="BS109" s="2">
        <v>1.90788976377953</v>
      </c>
      <c r="BT109" s="51">
        <v>187505.899348276</v>
      </c>
      <c r="BU109" s="49">
        <v>140975.796948275</v>
      </c>
      <c r="BV109" s="153">
        <v>32.87571428571429</v>
      </c>
    </row>
    <row r="110" spans="1:74" ht="12.75">
      <c r="A110">
        <v>110</v>
      </c>
      <c r="B110" s="4">
        <v>41640</v>
      </c>
      <c r="C110" s="4">
        <v>41670</v>
      </c>
      <c r="D110" s="49">
        <v>1347</v>
      </c>
      <c r="E110" s="49">
        <v>401802.871667437</v>
      </c>
      <c r="F110" s="49">
        <v>2547.752</v>
      </c>
      <c r="G110" s="2">
        <v>1.89142687453601</v>
      </c>
      <c r="H110" s="46">
        <v>268729.264629647</v>
      </c>
      <c r="I110" s="49">
        <v>157708.784711949</v>
      </c>
      <c r="K110" s="4">
        <v>41640</v>
      </c>
      <c r="L110" s="49">
        <v>335</v>
      </c>
      <c r="M110" s="49">
        <v>91369.2513511321</v>
      </c>
      <c r="N110" s="49">
        <v>405.294</v>
      </c>
      <c r="O110" s="2">
        <v>1.2098328358209</v>
      </c>
      <c r="P110" s="51">
        <v>410332.895534543</v>
      </c>
      <c r="Q110" s="49">
        <v>225439.43742353</v>
      </c>
      <c r="S110" s="4">
        <v>41640</v>
      </c>
      <c r="T110" s="49">
        <v>819</v>
      </c>
      <c r="U110" s="49">
        <v>240791.694665261</v>
      </c>
      <c r="V110" s="49">
        <v>1381.828</v>
      </c>
      <c r="W110" s="2">
        <v>1.68721367521368</v>
      </c>
      <c r="X110" s="51">
        <v>235367.324611166</v>
      </c>
      <c r="Y110" s="49">
        <v>174255.909321031</v>
      </c>
      <c r="AA110" s="4">
        <v>41640</v>
      </c>
      <c r="AB110" s="49">
        <v>70</v>
      </c>
      <c r="AC110" s="49">
        <v>31144.010194454</v>
      </c>
      <c r="AD110" s="49">
        <v>548</v>
      </c>
      <c r="AE110" s="2">
        <v>7.82857142857143</v>
      </c>
      <c r="AF110" s="51">
        <v>72007.7478653141</v>
      </c>
      <c r="AG110" s="49">
        <v>56832.1353913394</v>
      </c>
      <c r="AI110" s="4">
        <v>41640</v>
      </c>
      <c r="AJ110" s="49">
        <v>123</v>
      </c>
      <c r="AK110" s="49">
        <v>38497.9154565894</v>
      </c>
      <c r="AL110" s="49">
        <v>212.63</v>
      </c>
      <c r="AM110" s="2">
        <v>1.72869918699187</v>
      </c>
      <c r="AN110" s="51">
        <v>217157.871910136</v>
      </c>
      <c r="AO110" s="49">
        <v>181055.897364386</v>
      </c>
      <c r="AQ110" s="4">
        <v>41640</v>
      </c>
      <c r="AR110" s="49">
        <v>62</v>
      </c>
      <c r="AS110" s="49">
        <v>19557.4897079372</v>
      </c>
      <c r="AT110" s="49">
        <v>31.201</v>
      </c>
      <c r="AU110" s="2">
        <v>0.503241935483871</v>
      </c>
      <c r="AV110" s="51">
        <v>741821.074840012</v>
      </c>
      <c r="AW110" s="49">
        <v>626822.528378488</v>
      </c>
      <c r="AY110" s="4">
        <v>41640</v>
      </c>
      <c r="AZ110" s="49">
        <v>200</v>
      </c>
      <c r="BA110" s="49">
        <v>82457.6298718042</v>
      </c>
      <c r="BB110" s="49">
        <v>262.069</v>
      </c>
      <c r="BC110" s="2">
        <v>1.310345</v>
      </c>
      <c r="BD110" s="51">
        <v>379205.902041146</v>
      </c>
      <c r="BE110" s="49">
        <v>314640.914689659</v>
      </c>
      <c r="BG110" s="4">
        <v>41640</v>
      </c>
      <c r="BH110" s="49">
        <v>273</v>
      </c>
      <c r="BI110" s="49">
        <v>71811.761643195</v>
      </c>
      <c r="BJ110" s="49">
        <v>374.093</v>
      </c>
      <c r="BK110" s="2">
        <v>1.37030402930403</v>
      </c>
      <c r="BL110" s="51">
        <v>335049.865802165</v>
      </c>
      <c r="BM110" s="49">
        <v>191962.323922648</v>
      </c>
      <c r="BO110" s="4">
        <v>41640</v>
      </c>
      <c r="BP110" s="49">
        <v>619</v>
      </c>
      <c r="BQ110" s="49">
        <v>158334.064793457</v>
      </c>
      <c r="BR110" s="49">
        <v>1119.759</v>
      </c>
      <c r="BS110" s="2">
        <v>1.80898061389338</v>
      </c>
      <c r="BT110" s="51">
        <v>188892.82463379</v>
      </c>
      <c r="BU110" s="49">
        <v>141400.126985768</v>
      </c>
      <c r="BV110" s="154">
        <v>33.779411764705884</v>
      </c>
    </row>
    <row r="111" spans="1:74" ht="12.75">
      <c r="A111">
        <v>111</v>
      </c>
      <c r="B111" s="4">
        <v>41671</v>
      </c>
      <c r="C111" s="4">
        <v>41698</v>
      </c>
      <c r="D111" s="49">
        <v>1653</v>
      </c>
      <c r="E111" s="49">
        <v>501477.120303498</v>
      </c>
      <c r="F111" s="49">
        <v>3053.667</v>
      </c>
      <c r="G111" s="2">
        <v>1.84734845735027</v>
      </c>
      <c r="H111" s="46">
        <v>284980.936443372</v>
      </c>
      <c r="I111" s="49">
        <v>164221.28552442</v>
      </c>
      <c r="K111" s="4">
        <v>41671</v>
      </c>
      <c r="L111" s="49">
        <v>440</v>
      </c>
      <c r="M111" s="49">
        <v>120110.351887743</v>
      </c>
      <c r="N111" s="49">
        <v>487.721000000001</v>
      </c>
      <c r="O111" s="2">
        <v>1.10845681818182</v>
      </c>
      <c r="P111" s="51">
        <v>442262.029006442</v>
      </c>
      <c r="Q111" s="49">
        <v>246268.567250012</v>
      </c>
      <c r="S111" s="4">
        <v>41671</v>
      </c>
      <c r="T111" s="49">
        <v>963</v>
      </c>
      <c r="U111" s="49">
        <v>293615.010594999</v>
      </c>
      <c r="V111" s="49">
        <v>1712.279</v>
      </c>
      <c r="W111" s="2">
        <v>1.77806749740395</v>
      </c>
      <c r="X111" s="51">
        <v>240420.458819337</v>
      </c>
      <c r="Y111" s="49">
        <v>171476.149970302</v>
      </c>
      <c r="AA111" s="4">
        <v>41671</v>
      </c>
      <c r="AB111" s="49">
        <v>91</v>
      </c>
      <c r="AC111" s="49">
        <v>37526.8470344687</v>
      </c>
      <c r="AD111" s="49">
        <v>590.394</v>
      </c>
      <c r="AE111" s="2">
        <v>6.48784615384615</v>
      </c>
      <c r="AF111" s="51">
        <v>74747.2367572101</v>
      </c>
      <c r="AG111" s="49">
        <v>63562.3787410927</v>
      </c>
      <c r="AI111" s="4">
        <v>41671</v>
      </c>
      <c r="AJ111" s="49">
        <v>159</v>
      </c>
      <c r="AK111" s="49">
        <v>50224.9107862878</v>
      </c>
      <c r="AL111" s="49">
        <v>263.273</v>
      </c>
      <c r="AM111" s="2">
        <v>1.65580503144654</v>
      </c>
      <c r="AN111" s="51">
        <v>239945.250252399</v>
      </c>
      <c r="AO111" s="49">
        <v>190771.21765729</v>
      </c>
      <c r="AQ111" s="4">
        <v>41671</v>
      </c>
      <c r="AR111" s="49">
        <v>79</v>
      </c>
      <c r="AS111" s="49">
        <v>24663.9115209719</v>
      </c>
      <c r="AT111" s="49">
        <v>39.952</v>
      </c>
      <c r="AU111" s="2">
        <v>0.505721518987342</v>
      </c>
      <c r="AV111" s="51">
        <v>745763.152136603</v>
      </c>
      <c r="AW111" s="49">
        <v>617338.594337503</v>
      </c>
      <c r="AY111" s="4">
        <v>41671</v>
      </c>
      <c r="AZ111" s="49">
        <v>219</v>
      </c>
      <c r="BA111" s="49">
        <v>94396.540768763</v>
      </c>
      <c r="BB111" s="49">
        <v>297.634</v>
      </c>
      <c r="BC111" s="2">
        <v>1.35905936073059</v>
      </c>
      <c r="BD111" s="51">
        <v>392670.130584437</v>
      </c>
      <c r="BE111" s="49">
        <v>317156.443043345</v>
      </c>
      <c r="BG111" s="4">
        <v>41671</v>
      </c>
      <c r="BH111" s="49">
        <v>361</v>
      </c>
      <c r="BI111" s="49">
        <v>95446.4403667713</v>
      </c>
      <c r="BJ111" s="49">
        <v>447.769</v>
      </c>
      <c r="BK111" s="2">
        <v>1.24035734072022</v>
      </c>
      <c r="BL111" s="51">
        <v>375844.88571757</v>
      </c>
      <c r="BM111" s="49">
        <v>213160.000729777</v>
      </c>
      <c r="BO111" s="4">
        <v>41671</v>
      </c>
      <c r="BP111" s="49">
        <v>744</v>
      </c>
      <c r="BQ111" s="49">
        <v>199218.469826236</v>
      </c>
      <c r="BR111" s="49">
        <v>1414.645</v>
      </c>
      <c r="BS111" s="2">
        <v>1.90140456989247</v>
      </c>
      <c r="BT111" s="51">
        <v>195605.031243319</v>
      </c>
      <c r="BU111" s="49">
        <v>140825.768886354</v>
      </c>
      <c r="BV111" s="153">
        <v>35.239</v>
      </c>
    </row>
    <row r="112" spans="1:74" ht="12.75">
      <c r="A112">
        <v>112</v>
      </c>
      <c r="B112" s="4">
        <v>41699</v>
      </c>
      <c r="C112" s="4">
        <v>41729</v>
      </c>
      <c r="D112" s="49">
        <v>2139</v>
      </c>
      <c r="E112" s="49">
        <v>650173.415247335</v>
      </c>
      <c r="F112" s="49">
        <v>3889.43499999999</v>
      </c>
      <c r="G112" s="2">
        <v>1.81834268349696</v>
      </c>
      <c r="H112" s="46">
        <v>274679.196481744</v>
      </c>
      <c r="I112" s="49">
        <v>167163.97503682</v>
      </c>
      <c r="K112" s="4">
        <v>41699</v>
      </c>
      <c r="L112" s="49">
        <v>515</v>
      </c>
      <c r="M112" s="49">
        <v>126868.270351935</v>
      </c>
      <c r="N112" s="49">
        <v>526.527</v>
      </c>
      <c r="O112" s="2">
        <v>1.02238252427184</v>
      </c>
      <c r="P112" s="51">
        <v>424868.898178938</v>
      </c>
      <c r="Q112" s="49">
        <v>240953.019222063</v>
      </c>
      <c r="S112" s="4">
        <v>41699</v>
      </c>
      <c r="T112" s="49">
        <v>1325</v>
      </c>
      <c r="U112" s="49">
        <v>430540.074724094</v>
      </c>
      <c r="V112" s="49">
        <v>2431.059</v>
      </c>
      <c r="W112" s="2">
        <v>1.83476150943396</v>
      </c>
      <c r="X112" s="51">
        <v>238034.254884392</v>
      </c>
      <c r="Y112" s="49">
        <v>177099.804950885</v>
      </c>
      <c r="AA112" s="4">
        <v>41699</v>
      </c>
      <c r="AB112" s="49">
        <v>113</v>
      </c>
      <c r="AC112" s="49">
        <v>35552.2219565465</v>
      </c>
      <c r="AD112" s="49">
        <v>632.713</v>
      </c>
      <c r="AE112" s="2">
        <v>5.59923008849557</v>
      </c>
      <c r="AF112" s="51">
        <v>80297.9393336049</v>
      </c>
      <c r="AG112" s="49">
        <v>56190.1240476274</v>
      </c>
      <c r="AI112" s="4">
        <v>41699</v>
      </c>
      <c r="AJ112" s="49">
        <v>186</v>
      </c>
      <c r="AK112" s="49">
        <v>57212.8482147604</v>
      </c>
      <c r="AL112" s="49">
        <v>299.136</v>
      </c>
      <c r="AM112" s="2">
        <v>1.60825806451613</v>
      </c>
      <c r="AN112" s="51">
        <v>237969.160461183</v>
      </c>
      <c r="AO112" s="49">
        <v>191260.323781692</v>
      </c>
      <c r="AQ112" s="4">
        <v>41699</v>
      </c>
      <c r="AR112" s="49">
        <v>91</v>
      </c>
      <c r="AS112" s="49">
        <v>28330.0158101477</v>
      </c>
      <c r="AT112" s="49">
        <v>48.173</v>
      </c>
      <c r="AU112" s="2">
        <v>0.529373626373626</v>
      </c>
      <c r="AV112" s="51">
        <v>748575.242824355</v>
      </c>
      <c r="AW112" s="49">
        <v>588089.091610398</v>
      </c>
      <c r="AY112" s="4">
        <v>41699</v>
      </c>
      <c r="AZ112" s="49">
        <v>316</v>
      </c>
      <c r="BA112" s="49">
        <v>128531.796049835</v>
      </c>
      <c r="BB112" s="49">
        <v>396.573</v>
      </c>
      <c r="BC112" s="2">
        <v>1.25497784810127</v>
      </c>
      <c r="BD112" s="51">
        <v>378942.710674872</v>
      </c>
      <c r="BE112" s="49">
        <v>324106.270597934</v>
      </c>
      <c r="BG112" s="4">
        <v>41699</v>
      </c>
      <c r="BH112" s="49">
        <v>424</v>
      </c>
      <c r="BI112" s="49">
        <v>98538.2545417875</v>
      </c>
      <c r="BJ112" s="49">
        <v>478.354</v>
      </c>
      <c r="BK112" s="2">
        <v>1.12819339622642</v>
      </c>
      <c r="BL112" s="51">
        <v>355394.187417775</v>
      </c>
      <c r="BM112" s="49">
        <v>205994.419492233</v>
      </c>
      <c r="BO112" s="4">
        <v>41699</v>
      </c>
      <c r="BP112" s="49">
        <v>1009</v>
      </c>
      <c r="BQ112" s="49">
        <v>302008.27867426</v>
      </c>
      <c r="BR112" s="49">
        <v>2034.486</v>
      </c>
      <c r="BS112" s="2">
        <v>2.01633894945491</v>
      </c>
      <c r="BT112" s="51">
        <v>193904.351980734</v>
      </c>
      <c r="BU112" s="49">
        <v>148444.510640162</v>
      </c>
      <c r="BV112" s="153">
        <v>36.19349999999999</v>
      </c>
    </row>
    <row r="113" spans="1:74" ht="12.75">
      <c r="A113">
        <v>113</v>
      </c>
      <c r="B113" s="4">
        <v>41730</v>
      </c>
      <c r="C113" s="4">
        <v>41759</v>
      </c>
      <c r="D113" s="49">
        <v>1874</v>
      </c>
      <c r="E113" s="49">
        <v>622009.994917662</v>
      </c>
      <c r="F113" s="49">
        <v>3725.17</v>
      </c>
      <c r="G113" s="2">
        <v>1.98781750266809</v>
      </c>
      <c r="H113" s="46">
        <v>276137.306584978</v>
      </c>
      <c r="I113" s="49">
        <v>166974.928638871</v>
      </c>
      <c r="K113" s="4">
        <v>41730</v>
      </c>
      <c r="L113" s="49">
        <v>492</v>
      </c>
      <c r="M113" s="49">
        <v>118832.543430674</v>
      </c>
      <c r="N113" s="49">
        <v>530.913</v>
      </c>
      <c r="O113" s="2">
        <v>1.07909146341463</v>
      </c>
      <c r="P113" s="51">
        <v>414378.099143016</v>
      </c>
      <c r="Q113" s="49">
        <v>223826.772805854</v>
      </c>
      <c r="S113" s="4">
        <v>41730</v>
      </c>
      <c r="T113" s="49">
        <v>1101</v>
      </c>
      <c r="U113" s="49">
        <v>404941.604872719</v>
      </c>
      <c r="V113" s="49">
        <v>2215.196</v>
      </c>
      <c r="W113" s="2">
        <v>2.01198546775659</v>
      </c>
      <c r="X113" s="51">
        <v>238252.781690171</v>
      </c>
      <c r="Y113" s="49">
        <v>182801.704622399</v>
      </c>
      <c r="AA113" s="4">
        <v>41730</v>
      </c>
      <c r="AB113" s="49">
        <v>96</v>
      </c>
      <c r="AC113" s="49">
        <v>45641.7803208324</v>
      </c>
      <c r="AD113" s="49">
        <v>705.989</v>
      </c>
      <c r="AE113" s="2">
        <v>7.35405208333333</v>
      </c>
      <c r="AF113" s="51">
        <v>79194.5943632643</v>
      </c>
      <c r="AG113" s="49">
        <v>64649.4213377721</v>
      </c>
      <c r="AI113" s="4">
        <v>41730</v>
      </c>
      <c r="AJ113" s="49">
        <v>185</v>
      </c>
      <c r="AK113" s="49">
        <v>52594.0662934359</v>
      </c>
      <c r="AL113" s="49">
        <v>273.072</v>
      </c>
      <c r="AM113" s="2">
        <v>1.47606486486486</v>
      </c>
      <c r="AN113" s="51">
        <v>236152.940876393</v>
      </c>
      <c r="AO113" s="49">
        <v>192601.461495268</v>
      </c>
      <c r="AQ113" s="4">
        <v>41730</v>
      </c>
      <c r="AR113" s="49">
        <v>73</v>
      </c>
      <c r="AS113" s="49">
        <v>14273.3080660433</v>
      </c>
      <c r="AT113" s="49">
        <v>22.499</v>
      </c>
      <c r="AU113" s="2">
        <v>0.308205479452055</v>
      </c>
      <c r="AV113" s="51">
        <v>709261.076964176</v>
      </c>
      <c r="AW113" s="49">
        <v>634397.442821605</v>
      </c>
      <c r="AY113" s="4">
        <v>41730</v>
      </c>
      <c r="AZ113" s="49">
        <v>258</v>
      </c>
      <c r="BA113" s="49">
        <v>109714.406949702</v>
      </c>
      <c r="BB113" s="49">
        <v>358.755</v>
      </c>
      <c r="BC113" s="2">
        <v>1.39052325581395</v>
      </c>
      <c r="BD113" s="51">
        <v>379435.048004894</v>
      </c>
      <c r="BE113" s="49">
        <v>305819.868572431</v>
      </c>
      <c r="BG113" s="4">
        <v>41730</v>
      </c>
      <c r="BH113" s="49">
        <v>419</v>
      </c>
      <c r="BI113" s="49">
        <v>104559.235364631</v>
      </c>
      <c r="BJ113" s="49">
        <v>508.414</v>
      </c>
      <c r="BK113" s="2">
        <v>1.21339856801909</v>
      </c>
      <c r="BL113" s="51">
        <v>363002.305871072</v>
      </c>
      <c r="BM113" s="49">
        <v>205657.66356676</v>
      </c>
      <c r="BO113" s="4">
        <v>41730</v>
      </c>
      <c r="BP113" s="49">
        <v>843</v>
      </c>
      <c r="BQ113" s="49">
        <v>295227.197923017</v>
      </c>
      <c r="BR113" s="49">
        <v>1856.441</v>
      </c>
      <c r="BS113" s="2">
        <v>2.20218386714116</v>
      </c>
      <c r="BT113" s="51">
        <v>195043.974205949</v>
      </c>
      <c r="BU113" s="49">
        <v>159028.591764035</v>
      </c>
      <c r="BV113" s="153">
        <v>35.66181818181817</v>
      </c>
    </row>
    <row r="114" spans="1:74" ht="12.75">
      <c r="A114">
        <v>114</v>
      </c>
      <c r="B114" s="4">
        <v>41760</v>
      </c>
      <c r="C114" s="4">
        <v>41790</v>
      </c>
      <c r="D114" s="49">
        <v>1917</v>
      </c>
      <c r="E114" s="49">
        <v>678652.712678396</v>
      </c>
      <c r="F114" s="49">
        <v>4073.126</v>
      </c>
      <c r="G114" s="2">
        <v>2.12473969744392</v>
      </c>
      <c r="H114" s="46">
        <v>268899.728308977</v>
      </c>
      <c r="I114" s="49">
        <v>166617.166441302</v>
      </c>
      <c r="K114" s="4">
        <v>41760</v>
      </c>
      <c r="L114" s="49">
        <v>439</v>
      </c>
      <c r="M114" s="49">
        <v>114674.931174672</v>
      </c>
      <c r="N114" s="49">
        <v>504.529</v>
      </c>
      <c r="O114" s="2">
        <v>1.14926879271071</v>
      </c>
      <c r="P114" s="51">
        <v>407423.420789339</v>
      </c>
      <c r="Q114" s="49">
        <v>227291.059928511</v>
      </c>
      <c r="S114" s="4">
        <v>41760</v>
      </c>
      <c r="T114" s="49">
        <v>1159</v>
      </c>
      <c r="U114" s="49">
        <v>451304.512199681</v>
      </c>
      <c r="V114" s="49">
        <v>2458.422</v>
      </c>
      <c r="W114" s="2">
        <v>2.12115789473684</v>
      </c>
      <c r="X114" s="51">
        <v>239822.239483494</v>
      </c>
      <c r="Y114" s="49">
        <v>183574.875346739</v>
      </c>
      <c r="AA114" s="4">
        <v>41760</v>
      </c>
      <c r="AB114" s="49">
        <v>117</v>
      </c>
      <c r="AC114" s="49">
        <v>46382.4331243092</v>
      </c>
      <c r="AD114" s="49">
        <v>739.432</v>
      </c>
      <c r="AE114" s="2">
        <v>6.31993162393162</v>
      </c>
      <c r="AF114" s="51">
        <v>81157.0032582083</v>
      </c>
      <c r="AG114" s="49">
        <v>62727.1109774925</v>
      </c>
      <c r="AI114" s="4">
        <v>41760</v>
      </c>
      <c r="AJ114" s="49">
        <v>202</v>
      </c>
      <c r="AK114" s="49">
        <v>66290.8361797352</v>
      </c>
      <c r="AL114" s="49">
        <v>370.743</v>
      </c>
      <c r="AM114" s="2">
        <v>1.83536138613861</v>
      </c>
      <c r="AN114" s="51">
        <v>243428.477718864</v>
      </c>
      <c r="AO114" s="49">
        <v>178805.361610968</v>
      </c>
      <c r="AQ114" s="4">
        <v>41760</v>
      </c>
      <c r="AR114" s="49">
        <v>70</v>
      </c>
      <c r="AS114" s="49">
        <v>21122.4806078973</v>
      </c>
      <c r="AT114" s="49">
        <v>36.535</v>
      </c>
      <c r="AU114" s="2">
        <v>0.521928571428571</v>
      </c>
      <c r="AV114" s="51">
        <v>696519.473511699</v>
      </c>
      <c r="AW114" s="49">
        <v>578143.71446277</v>
      </c>
      <c r="AY114" s="4">
        <v>41760</v>
      </c>
      <c r="AZ114" s="49">
        <v>273</v>
      </c>
      <c r="BA114" s="49">
        <v>129756.238644039</v>
      </c>
      <c r="BB114" s="49">
        <v>403.723</v>
      </c>
      <c r="BC114" s="2">
        <v>1.47883882783883</v>
      </c>
      <c r="BD114" s="51">
        <v>375659.733710583</v>
      </c>
      <c r="BE114" s="49">
        <v>321399.173799956</v>
      </c>
      <c r="BG114" s="4">
        <v>41760</v>
      </c>
      <c r="BH114" s="49">
        <v>369</v>
      </c>
      <c r="BI114" s="49">
        <v>93552.4505667746</v>
      </c>
      <c r="BJ114" s="49">
        <v>467.994</v>
      </c>
      <c r="BK114" s="2">
        <v>1.26827642276423</v>
      </c>
      <c r="BL114" s="51">
        <v>352581.351167211</v>
      </c>
      <c r="BM114" s="49">
        <v>199900.961479794</v>
      </c>
      <c r="BO114" s="4">
        <v>41760</v>
      </c>
      <c r="BP114" s="49">
        <v>886</v>
      </c>
      <c r="BQ114" s="49">
        <v>321548.273555641</v>
      </c>
      <c r="BR114" s="49">
        <v>2054.699</v>
      </c>
      <c r="BS114" s="2">
        <v>2.31907336343115</v>
      </c>
      <c r="BT114" s="51">
        <v>197967.119930453</v>
      </c>
      <c r="BU114" s="49">
        <v>156494.10135287</v>
      </c>
      <c r="BV114" s="153">
        <v>34.8275</v>
      </c>
    </row>
    <row r="115" spans="1:74" ht="12.75">
      <c r="A115">
        <v>115</v>
      </c>
      <c r="B115" s="4">
        <v>41791</v>
      </c>
      <c r="C115" s="4">
        <v>41820</v>
      </c>
      <c r="D115" s="49">
        <v>1877</v>
      </c>
      <c r="E115" s="49">
        <v>667503.002494388</v>
      </c>
      <c r="F115" s="49">
        <v>4005.37</v>
      </c>
      <c r="G115" s="2">
        <v>2.13392115077251</v>
      </c>
      <c r="H115" s="46">
        <v>264501.251341367</v>
      </c>
      <c r="I115" s="49">
        <v>166652.020286363</v>
      </c>
      <c r="K115" s="4">
        <v>41791</v>
      </c>
      <c r="L115" s="49">
        <v>422</v>
      </c>
      <c r="M115" s="49">
        <v>101256.151348318</v>
      </c>
      <c r="N115" s="49">
        <v>454.941</v>
      </c>
      <c r="O115" s="2">
        <v>1.07805924170616</v>
      </c>
      <c r="P115" s="51">
        <v>390688.409967477</v>
      </c>
      <c r="Q115" s="49">
        <v>222569.852680497</v>
      </c>
      <c r="S115" s="4">
        <v>41791</v>
      </c>
      <c r="T115" s="49">
        <v>1131</v>
      </c>
      <c r="U115" s="49">
        <v>450992.124271502</v>
      </c>
      <c r="V115" s="49">
        <v>2342.972</v>
      </c>
      <c r="W115" s="2">
        <v>2.07159328028294</v>
      </c>
      <c r="X115" s="51">
        <v>239524.683641916</v>
      </c>
      <c r="Y115" s="49">
        <v>192487.201840868</v>
      </c>
      <c r="AA115" s="4">
        <v>41791</v>
      </c>
      <c r="AB115" s="49">
        <v>124</v>
      </c>
      <c r="AC115" s="49">
        <v>52574.1396348669</v>
      </c>
      <c r="AD115" s="49">
        <v>876.452</v>
      </c>
      <c r="AE115" s="2">
        <v>7.06816129032258</v>
      </c>
      <c r="AF115" s="51">
        <v>76969.8139003664</v>
      </c>
      <c r="AG115" s="49">
        <v>59985.1898733381</v>
      </c>
      <c r="AI115" s="4">
        <v>41791</v>
      </c>
      <c r="AJ115" s="49">
        <v>200</v>
      </c>
      <c r="AK115" s="49">
        <v>62680.5872397005</v>
      </c>
      <c r="AL115" s="49">
        <v>331.005</v>
      </c>
      <c r="AM115" s="2">
        <v>1.655025</v>
      </c>
      <c r="AN115" s="51">
        <v>255758.328194089</v>
      </c>
      <c r="AO115" s="49">
        <v>189364.472559933</v>
      </c>
      <c r="AQ115" s="4">
        <v>41791</v>
      </c>
      <c r="AR115" s="49">
        <v>66</v>
      </c>
      <c r="AS115" s="49">
        <v>15780.5874325743</v>
      </c>
      <c r="AT115" s="49">
        <v>28.503</v>
      </c>
      <c r="AU115" s="2">
        <v>0.431863636363636</v>
      </c>
      <c r="AV115" s="51">
        <v>660796.521254865</v>
      </c>
      <c r="AW115" s="49">
        <v>553646.543612051</v>
      </c>
      <c r="AY115" s="4">
        <v>41791</v>
      </c>
      <c r="AZ115" s="49">
        <v>255</v>
      </c>
      <c r="BA115" s="49">
        <v>126609.789745249</v>
      </c>
      <c r="BB115" s="49">
        <v>379.991</v>
      </c>
      <c r="BC115" s="2">
        <v>1.49016078431373</v>
      </c>
      <c r="BD115" s="51">
        <v>379419.991294739</v>
      </c>
      <c r="BE115" s="49">
        <v>333191.548603123</v>
      </c>
      <c r="BG115" s="4">
        <v>41791</v>
      </c>
      <c r="BH115" s="49">
        <v>356</v>
      </c>
      <c r="BI115" s="49">
        <v>85475.5639157437</v>
      </c>
      <c r="BJ115" s="49">
        <v>426.438000000001</v>
      </c>
      <c r="BK115" s="2">
        <v>1.1978595505618</v>
      </c>
      <c r="BL115" s="51">
        <v>340612.187088354</v>
      </c>
      <c r="BM115" s="49">
        <v>200440.776656264</v>
      </c>
      <c r="BO115" s="4">
        <v>41791</v>
      </c>
      <c r="BP115" s="49">
        <v>876</v>
      </c>
      <c r="BQ115" s="49">
        <v>324382.334526252</v>
      </c>
      <c r="BR115" s="49">
        <v>1962.981</v>
      </c>
      <c r="BS115" s="2">
        <v>2.24084589041096</v>
      </c>
      <c r="BT115" s="51">
        <v>198801.734496402</v>
      </c>
      <c r="BU115" s="49">
        <v>165249.859538249</v>
      </c>
      <c r="BV115" s="153">
        <v>34.44444444444444</v>
      </c>
    </row>
    <row r="116" spans="1:74" ht="12.75">
      <c r="A116">
        <v>116</v>
      </c>
      <c r="B116" s="4">
        <v>41821</v>
      </c>
      <c r="C116" s="4">
        <v>41851</v>
      </c>
      <c r="D116" s="49">
        <v>1982</v>
      </c>
      <c r="E116" s="49">
        <v>701581.590291953</v>
      </c>
      <c r="F116" s="49">
        <v>4312.761</v>
      </c>
      <c r="G116" s="2">
        <v>2.17596417759839</v>
      </c>
      <c r="H116" s="46">
        <v>267292.716940505</v>
      </c>
      <c r="I116" s="49">
        <v>162675.740735912</v>
      </c>
      <c r="K116" s="4">
        <v>41821</v>
      </c>
      <c r="L116" s="49">
        <v>476</v>
      </c>
      <c r="M116" s="49">
        <v>118602.001903314</v>
      </c>
      <c r="N116" s="49">
        <v>552.371</v>
      </c>
      <c r="O116" s="2">
        <v>1.16044327731092</v>
      </c>
      <c r="P116" s="51">
        <v>386488.981580893</v>
      </c>
      <c r="Q116" s="49">
        <v>214714.389248013</v>
      </c>
      <c r="S116" s="4">
        <v>41821</v>
      </c>
      <c r="T116" s="49">
        <v>1162</v>
      </c>
      <c r="U116" s="49">
        <v>464207.41405455</v>
      </c>
      <c r="V116" s="49">
        <v>2543.993</v>
      </c>
      <c r="W116" s="2">
        <v>2.18932271944923</v>
      </c>
      <c r="X116" s="51">
        <v>240835.689279731</v>
      </c>
      <c r="Y116" s="49">
        <v>182471.969873561</v>
      </c>
      <c r="AA116" s="4">
        <v>41821</v>
      </c>
      <c r="AB116" s="49">
        <v>121</v>
      </c>
      <c r="AC116" s="49">
        <v>48110.902938847</v>
      </c>
      <c r="AD116" s="49">
        <v>840.823</v>
      </c>
      <c r="AE116" s="2">
        <v>6.94895041322314</v>
      </c>
      <c r="AF116" s="51">
        <v>77767.8047070852</v>
      </c>
      <c r="AG116" s="49">
        <v>57218.823627383</v>
      </c>
      <c r="AI116" s="4">
        <v>41821</v>
      </c>
      <c r="AJ116" s="49">
        <v>223</v>
      </c>
      <c r="AK116" s="49">
        <v>70661.2713952418</v>
      </c>
      <c r="AL116" s="49">
        <v>375.574</v>
      </c>
      <c r="AM116" s="2">
        <v>1.68418834080717</v>
      </c>
      <c r="AN116" s="51">
        <v>253562.486237538</v>
      </c>
      <c r="AO116" s="49">
        <v>188142.074252323</v>
      </c>
      <c r="AQ116" s="4">
        <v>41821</v>
      </c>
      <c r="AR116" s="49">
        <v>75</v>
      </c>
      <c r="AS116" s="49">
        <v>23818.6845726335</v>
      </c>
      <c r="AT116" s="49">
        <v>41.572</v>
      </c>
      <c r="AU116" s="2">
        <v>0.554293333333333</v>
      </c>
      <c r="AV116" s="51">
        <v>649321.116497185</v>
      </c>
      <c r="AW116" s="49">
        <v>572950.172535204</v>
      </c>
      <c r="AY116" s="4">
        <v>41821</v>
      </c>
      <c r="AZ116" s="49">
        <v>254</v>
      </c>
      <c r="BA116" s="49">
        <v>117348.466627654</v>
      </c>
      <c r="BB116" s="49">
        <v>371.054</v>
      </c>
      <c r="BC116" s="2">
        <v>1.46084251968504</v>
      </c>
      <c r="BD116" s="51">
        <v>383940.189789241</v>
      </c>
      <c r="BE116" s="49">
        <v>316257.112516384</v>
      </c>
      <c r="BG116" s="4">
        <v>41821</v>
      </c>
      <c r="BH116" s="49">
        <v>401</v>
      </c>
      <c r="BI116" s="49">
        <v>94783.3173306805</v>
      </c>
      <c r="BJ116" s="49">
        <v>510.799</v>
      </c>
      <c r="BK116" s="2">
        <v>1.27381296758105</v>
      </c>
      <c r="BL116" s="51">
        <v>337330.851609018</v>
      </c>
      <c r="BM116" s="49">
        <v>185558.932830097</v>
      </c>
      <c r="BO116" s="4">
        <v>41821</v>
      </c>
      <c r="BP116" s="49">
        <v>908</v>
      </c>
      <c r="BQ116" s="49">
        <v>346858.947426896</v>
      </c>
      <c r="BR116" s="49">
        <v>2172.939</v>
      </c>
      <c r="BS116" s="2">
        <v>2.39310462555066</v>
      </c>
      <c r="BT116" s="51">
        <v>200804.254115176</v>
      </c>
      <c r="BU116" s="49">
        <v>159626.638127852</v>
      </c>
      <c r="BV116" s="153">
        <v>34.63</v>
      </c>
    </row>
    <row r="117" spans="1:74" ht="12.75">
      <c r="A117">
        <v>117</v>
      </c>
      <c r="B117" s="4">
        <v>41852</v>
      </c>
      <c r="C117" s="4">
        <v>41882</v>
      </c>
      <c r="D117" s="49">
        <v>1572</v>
      </c>
      <c r="E117" s="49">
        <v>436486.300866604</v>
      </c>
      <c r="F117" s="49">
        <v>2800.84399999999</v>
      </c>
      <c r="G117" s="2">
        <v>1.78170737913486</v>
      </c>
      <c r="H117" s="46">
        <v>270637.258388118</v>
      </c>
      <c r="I117" s="49">
        <v>155840.98966833</v>
      </c>
      <c r="K117" s="4">
        <v>41852</v>
      </c>
      <c r="L117" s="49">
        <v>434</v>
      </c>
      <c r="M117" s="49">
        <v>117965.955265702</v>
      </c>
      <c r="N117" s="49">
        <v>576.529000000001</v>
      </c>
      <c r="O117" s="2">
        <v>1.32840783410138</v>
      </c>
      <c r="P117" s="51">
        <v>390700.273433102</v>
      </c>
      <c r="Q117" s="49">
        <v>204614.087523268</v>
      </c>
      <c r="S117" s="4">
        <v>41852</v>
      </c>
      <c r="T117" s="49">
        <v>843</v>
      </c>
      <c r="U117" s="49">
        <v>223329.154963305</v>
      </c>
      <c r="V117" s="49">
        <v>1245.029</v>
      </c>
      <c r="W117" s="2">
        <v>1.47690272835113</v>
      </c>
      <c r="X117" s="51">
        <v>239646.269768892</v>
      </c>
      <c r="Y117" s="49">
        <v>179376.669108354</v>
      </c>
      <c r="AA117" s="4">
        <v>41852</v>
      </c>
      <c r="AB117" s="49">
        <v>109</v>
      </c>
      <c r="AC117" s="49">
        <v>41975.3766395281</v>
      </c>
      <c r="AD117" s="49">
        <v>698.692</v>
      </c>
      <c r="AE117" s="2">
        <v>6.41001834862385</v>
      </c>
      <c r="AF117" s="51">
        <v>77765.4223871349</v>
      </c>
      <c r="AG117" s="49">
        <v>60077.0820898595</v>
      </c>
      <c r="AI117" s="4">
        <v>41852</v>
      </c>
      <c r="AJ117" s="49">
        <v>186</v>
      </c>
      <c r="AK117" s="49">
        <v>53215.813998069</v>
      </c>
      <c r="AL117" s="49">
        <v>280.594</v>
      </c>
      <c r="AM117" s="2">
        <v>1.50856989247312</v>
      </c>
      <c r="AN117" s="51">
        <v>243976.42505796</v>
      </c>
      <c r="AO117" s="49">
        <v>189654.14085144</v>
      </c>
      <c r="AQ117" s="4">
        <v>41852</v>
      </c>
      <c r="AR117" s="49">
        <v>62</v>
      </c>
      <c r="AS117" s="49">
        <v>13398.0253259502</v>
      </c>
      <c r="AT117" s="49">
        <v>24.101</v>
      </c>
      <c r="AU117" s="2">
        <v>0.388725806451613</v>
      </c>
      <c r="AV117" s="51">
        <v>675907.454789987</v>
      </c>
      <c r="AW117" s="49">
        <v>555911.593956691</v>
      </c>
      <c r="AY117" s="4">
        <v>41852</v>
      </c>
      <c r="AZ117" s="49">
        <v>183</v>
      </c>
      <c r="BA117" s="49">
        <v>70710.5563878125</v>
      </c>
      <c r="BB117" s="49">
        <v>218.612</v>
      </c>
      <c r="BC117" s="2">
        <v>1.19460109289617</v>
      </c>
      <c r="BD117" s="51">
        <v>396090.445585986</v>
      </c>
      <c r="BE117" s="49">
        <v>323452.309972977</v>
      </c>
      <c r="BG117" s="4">
        <v>41852</v>
      </c>
      <c r="BH117" s="49">
        <v>372</v>
      </c>
      <c r="BI117" s="49">
        <v>104567.929939752</v>
      </c>
      <c r="BJ117" s="49">
        <v>552.428</v>
      </c>
      <c r="BK117" s="2">
        <v>1.48502150537634</v>
      </c>
      <c r="BL117" s="51">
        <v>343165.743206954</v>
      </c>
      <c r="BM117" s="49">
        <v>189287.888991419</v>
      </c>
      <c r="BO117" s="4">
        <v>41852</v>
      </c>
      <c r="BP117" s="49">
        <v>660</v>
      </c>
      <c r="BQ117" s="49">
        <v>152618.598575492</v>
      </c>
      <c r="BR117" s="49">
        <v>1026.417</v>
      </c>
      <c r="BS117" s="2">
        <v>1.55517727272727</v>
      </c>
      <c r="BT117" s="51">
        <v>196268.566474153</v>
      </c>
      <c r="BU117" s="49">
        <v>148690.637991666</v>
      </c>
      <c r="BV117" s="153">
        <v>36.09318181818182</v>
      </c>
    </row>
    <row r="118" spans="1:74" ht="12.75">
      <c r="A118">
        <v>118</v>
      </c>
      <c r="B118" s="4">
        <v>41883</v>
      </c>
      <c r="C118" s="4">
        <v>41912</v>
      </c>
      <c r="D118" s="49">
        <v>2056</v>
      </c>
      <c r="E118" s="49">
        <v>600626.814578714</v>
      </c>
      <c r="F118" s="49">
        <v>3586.192</v>
      </c>
      <c r="G118" s="2">
        <v>1.74425680933852</v>
      </c>
      <c r="H118" s="46">
        <v>286511.886773977</v>
      </c>
      <c r="I118" s="49">
        <v>167483.172841475</v>
      </c>
      <c r="K118" s="4">
        <v>41883</v>
      </c>
      <c r="L118" s="49">
        <v>535</v>
      </c>
      <c r="M118" s="49">
        <v>122083.755264728</v>
      </c>
      <c r="N118" s="49">
        <v>522.702999999999</v>
      </c>
      <c r="O118" s="2">
        <v>0.977014953271028</v>
      </c>
      <c r="P118" s="51">
        <v>414392.529709889</v>
      </c>
      <c r="Q118" s="49">
        <v>233562.377228995</v>
      </c>
      <c r="S118" s="4">
        <v>41883</v>
      </c>
      <c r="T118" s="49">
        <v>1138</v>
      </c>
      <c r="U118" s="49">
        <v>361870.918710538</v>
      </c>
      <c r="V118" s="49">
        <v>1922.362</v>
      </c>
      <c r="W118" s="2">
        <v>1.6892460456942</v>
      </c>
      <c r="X118" s="51">
        <v>258027.573038922</v>
      </c>
      <c r="Y118" s="49">
        <v>188242.858894703</v>
      </c>
      <c r="AA118" s="4">
        <v>41883</v>
      </c>
      <c r="AB118" s="49">
        <v>156</v>
      </c>
      <c r="AC118" s="49">
        <v>55252.1883894403</v>
      </c>
      <c r="AD118" s="49">
        <v>840.501</v>
      </c>
      <c r="AE118" s="2">
        <v>5.38782692307692</v>
      </c>
      <c r="AF118" s="51">
        <v>83814.5153498851</v>
      </c>
      <c r="AG118" s="49">
        <v>65737.2072007532</v>
      </c>
      <c r="AI118" s="4">
        <v>41883</v>
      </c>
      <c r="AJ118" s="49">
        <v>227</v>
      </c>
      <c r="AK118" s="49">
        <v>61419.9522140077</v>
      </c>
      <c r="AL118" s="49">
        <v>300.626</v>
      </c>
      <c r="AM118" s="2">
        <v>1.3243436123348</v>
      </c>
      <c r="AN118" s="51">
        <v>267215.829513787</v>
      </c>
      <c r="AO118" s="49">
        <v>204306.853745211</v>
      </c>
      <c r="AQ118" s="4">
        <v>41883</v>
      </c>
      <c r="AR118" s="49">
        <v>80</v>
      </c>
      <c r="AS118" s="49">
        <v>20534.7283430558</v>
      </c>
      <c r="AT118" s="49">
        <v>33.326</v>
      </c>
      <c r="AU118" s="2">
        <v>0.416575</v>
      </c>
      <c r="AV118" s="51">
        <v>717427.422187702</v>
      </c>
      <c r="AW118" s="49">
        <v>616177.409321725</v>
      </c>
      <c r="AY118" s="4">
        <v>41883</v>
      </c>
      <c r="AZ118" s="49">
        <v>269</v>
      </c>
      <c r="BA118" s="49">
        <v>106016.736578561</v>
      </c>
      <c r="BB118" s="49">
        <v>305.677</v>
      </c>
      <c r="BC118" s="2">
        <v>1.13634572490706</v>
      </c>
      <c r="BD118" s="51">
        <v>425787.363374653</v>
      </c>
      <c r="BE118" s="49">
        <v>346826.017589026</v>
      </c>
      <c r="BG118" s="4">
        <v>41883</v>
      </c>
      <c r="BH118" s="49">
        <v>455</v>
      </c>
      <c r="BI118" s="49">
        <v>101549.026921672</v>
      </c>
      <c r="BJ118" s="49">
        <v>489.377</v>
      </c>
      <c r="BK118" s="2">
        <v>1.07555384615385</v>
      </c>
      <c r="BL118" s="51">
        <v>361111.66949401</v>
      </c>
      <c r="BM118" s="49">
        <v>207506.742085696</v>
      </c>
      <c r="BO118" s="4">
        <v>41883</v>
      </c>
      <c r="BP118" s="49">
        <v>869</v>
      </c>
      <c r="BQ118" s="49">
        <v>255854.182131977</v>
      </c>
      <c r="BR118" s="49">
        <v>1616.685</v>
      </c>
      <c r="BS118" s="2">
        <v>1.86039700805524</v>
      </c>
      <c r="BT118" s="51">
        <v>206097.327238794</v>
      </c>
      <c r="BU118" s="49">
        <v>158258.524160228</v>
      </c>
      <c r="BV118" s="153">
        <v>37.89666666666666</v>
      </c>
    </row>
    <row r="119" spans="1:74" ht="12.75">
      <c r="A119">
        <v>119</v>
      </c>
      <c r="B119" s="4">
        <v>41913</v>
      </c>
      <c r="C119" s="4">
        <v>41943</v>
      </c>
      <c r="D119" s="49">
        <v>1892</v>
      </c>
      <c r="E119" s="49">
        <v>515334.399412579</v>
      </c>
      <c r="F119" s="49">
        <v>2969.356</v>
      </c>
      <c r="G119" s="2">
        <v>1.56942706131078</v>
      </c>
      <c r="H119" s="46">
        <v>305416.303126198</v>
      </c>
      <c r="I119" s="49">
        <v>173550.897707307</v>
      </c>
      <c r="K119" s="4">
        <v>41913</v>
      </c>
      <c r="L119" s="49">
        <v>507</v>
      </c>
      <c r="M119" s="49">
        <v>108582.372814706</v>
      </c>
      <c r="N119" s="49">
        <v>465.403000000001</v>
      </c>
      <c r="O119" s="2">
        <v>0.917954635108481</v>
      </c>
      <c r="P119" s="51">
        <v>436187.153431862</v>
      </c>
      <c r="Q119" s="49">
        <v>233308.278663237</v>
      </c>
      <c r="S119" s="4">
        <v>41913</v>
      </c>
      <c r="T119" s="49">
        <v>1010</v>
      </c>
      <c r="U119" s="49">
        <v>292379.512799369</v>
      </c>
      <c r="V119" s="49">
        <v>1423.604</v>
      </c>
      <c r="W119" s="2">
        <v>1.40950891089109</v>
      </c>
      <c r="X119" s="51">
        <v>272097.886671724</v>
      </c>
      <c r="Y119" s="49">
        <v>205379.805619659</v>
      </c>
      <c r="AA119" s="4">
        <v>41913</v>
      </c>
      <c r="AB119" s="49">
        <v>119</v>
      </c>
      <c r="AC119" s="49">
        <v>45060.4456731047</v>
      </c>
      <c r="AD119" s="49">
        <v>691.19</v>
      </c>
      <c r="AE119" s="2">
        <v>5.80831932773109</v>
      </c>
      <c r="AF119" s="51">
        <v>77636.3826591221</v>
      </c>
      <c r="AG119" s="49">
        <v>65192.5601833139</v>
      </c>
      <c r="AI119" s="4">
        <v>41913</v>
      </c>
      <c r="AJ119" s="49">
        <v>256</v>
      </c>
      <c r="AK119" s="49">
        <v>69312.0681253977</v>
      </c>
      <c r="AL119" s="49">
        <v>389.159</v>
      </c>
      <c r="AM119" s="2">
        <v>1.52015234375</v>
      </c>
      <c r="AN119" s="51">
        <v>283762.358007564</v>
      </c>
      <c r="AO119" s="49">
        <v>178107.324063937</v>
      </c>
      <c r="AQ119" s="4">
        <v>41913</v>
      </c>
      <c r="AR119" s="49">
        <v>68</v>
      </c>
      <c r="AS119" s="49">
        <v>15530.4353565575</v>
      </c>
      <c r="AT119" s="49">
        <v>25.203</v>
      </c>
      <c r="AU119" s="2">
        <v>0.370632352941176</v>
      </c>
      <c r="AV119" s="51">
        <v>759955.430838022</v>
      </c>
      <c r="AW119" s="49">
        <v>616213.758542931</v>
      </c>
      <c r="AY119" s="4">
        <v>41913</v>
      </c>
      <c r="AZ119" s="49">
        <v>249</v>
      </c>
      <c r="BA119" s="49">
        <v>106922.693533111</v>
      </c>
      <c r="BB119" s="49">
        <v>292.021</v>
      </c>
      <c r="BC119" s="2">
        <v>1.17277510040161</v>
      </c>
      <c r="BD119" s="51">
        <v>454441.148246389</v>
      </c>
      <c r="BE119" s="49">
        <v>366147.275480567</v>
      </c>
      <c r="BG119" s="4">
        <v>41913</v>
      </c>
      <c r="BH119" s="49">
        <v>439</v>
      </c>
      <c r="BI119" s="49">
        <v>93051.9374581489</v>
      </c>
      <c r="BJ119" s="49">
        <v>440.200000000001</v>
      </c>
      <c r="BK119" s="2">
        <v>1.00273348519362</v>
      </c>
      <c r="BL119" s="51">
        <v>386036.258526124</v>
      </c>
      <c r="BM119" s="49">
        <v>211385.591681392</v>
      </c>
      <c r="BO119" s="4">
        <v>41913</v>
      </c>
      <c r="BP119" s="49">
        <v>761</v>
      </c>
      <c r="BQ119" s="49">
        <v>185456.819266258</v>
      </c>
      <c r="BR119" s="49">
        <v>1131.583</v>
      </c>
      <c r="BS119" s="2">
        <v>1.48696846254928</v>
      </c>
      <c r="BT119" s="51">
        <v>212434.97979644</v>
      </c>
      <c r="BU119" s="49">
        <v>163891.485879744</v>
      </c>
      <c r="BV119" s="153">
        <v>40.79521739130434</v>
      </c>
    </row>
    <row r="120" spans="1:74" s="76" customFormat="1" ht="12.75">
      <c r="A120">
        <v>120</v>
      </c>
      <c r="B120" s="4">
        <v>41944</v>
      </c>
      <c r="C120" s="4">
        <v>41973</v>
      </c>
      <c r="D120" s="49">
        <v>1835</v>
      </c>
      <c r="E120" s="49">
        <v>526343.419812083</v>
      </c>
      <c r="F120" s="49">
        <v>2826.989</v>
      </c>
      <c r="G120" s="2">
        <v>1.54059346049046</v>
      </c>
      <c r="H120" s="46">
        <v>315397.732439859</v>
      </c>
      <c r="I120" s="49">
        <v>186185.167261734</v>
      </c>
      <c r="J120"/>
      <c r="K120" s="4">
        <v>41944</v>
      </c>
      <c r="L120" s="49">
        <v>514</v>
      </c>
      <c r="M120" s="49">
        <v>113418.036525763</v>
      </c>
      <c r="N120" s="49">
        <v>434.014</v>
      </c>
      <c r="O120" s="2">
        <v>0.844385214007782</v>
      </c>
      <c r="P120" s="51">
        <v>457784.106870234</v>
      </c>
      <c r="Q120" s="49">
        <v>261323.451607007</v>
      </c>
      <c r="R120"/>
      <c r="S120" s="4">
        <v>41944</v>
      </c>
      <c r="T120" s="49">
        <v>964</v>
      </c>
      <c r="U120" s="49">
        <v>301676.874101787</v>
      </c>
      <c r="V120" s="49">
        <v>1414.06</v>
      </c>
      <c r="W120" s="2">
        <v>1.46686721991701</v>
      </c>
      <c r="X120" s="51">
        <v>271925.013969858</v>
      </c>
      <c r="Y120" s="49">
        <v>213340.929028321</v>
      </c>
      <c r="Z120"/>
      <c r="AA120" s="4">
        <v>41944</v>
      </c>
      <c r="AB120" s="49">
        <v>111</v>
      </c>
      <c r="AC120" s="49">
        <v>41876.4069120342</v>
      </c>
      <c r="AD120" s="49">
        <v>598.958</v>
      </c>
      <c r="AE120" s="2">
        <v>5.39601801801802</v>
      </c>
      <c r="AF120" s="51">
        <v>77000.1216633639</v>
      </c>
      <c r="AG120" s="49">
        <v>69915.4313191145</v>
      </c>
      <c r="AH120" s="5"/>
      <c r="AI120" s="4">
        <v>41944</v>
      </c>
      <c r="AJ120" s="49">
        <v>246</v>
      </c>
      <c r="AK120" s="49">
        <v>69372.1022724991</v>
      </c>
      <c r="AL120" s="49">
        <v>379.957</v>
      </c>
      <c r="AM120" s="2">
        <v>1.5445406504065</v>
      </c>
      <c r="AN120" s="51">
        <v>295817.402944165</v>
      </c>
      <c r="AO120" s="49">
        <v>182578.824110358</v>
      </c>
      <c r="AP120"/>
      <c r="AQ120" s="4">
        <v>41944</v>
      </c>
      <c r="AR120" s="49">
        <v>73</v>
      </c>
      <c r="AS120" s="49">
        <v>16526.9297352468</v>
      </c>
      <c r="AT120" s="49">
        <v>24.636</v>
      </c>
      <c r="AU120" s="2">
        <v>0.337479452054795</v>
      </c>
      <c r="AV120" s="51">
        <v>784969.862987428</v>
      </c>
      <c r="AW120" s="49">
        <v>670844.688068144</v>
      </c>
      <c r="AX120"/>
      <c r="AY120" s="4">
        <v>41944</v>
      </c>
      <c r="AZ120" s="49">
        <v>230</v>
      </c>
      <c r="BA120" s="49">
        <v>91615.7370258668</v>
      </c>
      <c r="BB120" s="49">
        <v>243.659</v>
      </c>
      <c r="BC120" s="2">
        <v>1.05938695652174</v>
      </c>
      <c r="BD120" s="51">
        <v>442722.26371708</v>
      </c>
      <c r="BE120" s="49">
        <v>375999.807213634</v>
      </c>
      <c r="BF120"/>
      <c r="BG120" s="4">
        <v>41944</v>
      </c>
      <c r="BH120" s="49">
        <v>441</v>
      </c>
      <c r="BI120" s="49">
        <v>96891.1067905167</v>
      </c>
      <c r="BJ120" s="49">
        <v>409.378</v>
      </c>
      <c r="BK120" s="2">
        <v>0.928294784580499</v>
      </c>
      <c r="BL120" s="51">
        <v>403624.10642453</v>
      </c>
      <c r="BM120" s="49">
        <v>236678.831765548</v>
      </c>
      <c r="BN120"/>
      <c r="BO120" s="4">
        <v>41944</v>
      </c>
      <c r="BP120" s="49">
        <v>734</v>
      </c>
      <c r="BQ120" s="49">
        <v>210061.137075921</v>
      </c>
      <c r="BR120" s="49">
        <v>1170.401</v>
      </c>
      <c r="BS120" s="2">
        <v>1.59455177111717</v>
      </c>
      <c r="BT120" s="51">
        <v>218405.439798385</v>
      </c>
      <c r="BU120" s="49">
        <v>179477.920025633</v>
      </c>
      <c r="BV120" s="153">
        <v>46.21263157894737</v>
      </c>
    </row>
    <row r="121" spans="1:74" s="77" customFormat="1" ht="12.75">
      <c r="A121">
        <v>121</v>
      </c>
      <c r="B121" s="4">
        <v>41974</v>
      </c>
      <c r="C121" s="4">
        <v>42004</v>
      </c>
      <c r="D121" s="49">
        <v>2017</v>
      </c>
      <c r="E121" s="49">
        <v>719364.543095831</v>
      </c>
      <c r="F121" s="49">
        <v>3494.666</v>
      </c>
      <c r="G121" s="2">
        <v>1.73260585027268</v>
      </c>
      <c r="H121" s="46">
        <v>324979.964101599</v>
      </c>
      <c r="I121" s="49">
        <v>205846.436568139</v>
      </c>
      <c r="J121"/>
      <c r="K121" s="4">
        <v>41974</v>
      </c>
      <c r="L121" s="49">
        <v>491</v>
      </c>
      <c r="M121" s="49">
        <v>113868.47128055</v>
      </c>
      <c r="N121" s="49">
        <v>424.526000000001</v>
      </c>
      <c r="O121" s="2">
        <v>0.864615071283096</v>
      </c>
      <c r="P121" s="51">
        <v>493032.810007325</v>
      </c>
      <c r="Q121" s="49">
        <v>268224.96450288</v>
      </c>
      <c r="R121"/>
      <c r="S121" s="4">
        <v>41974</v>
      </c>
      <c r="T121" s="49">
        <v>1121</v>
      </c>
      <c r="U121" s="49">
        <v>477378.376632011</v>
      </c>
      <c r="V121" s="49">
        <v>2050.419</v>
      </c>
      <c r="W121" s="2">
        <v>1.82909812667261</v>
      </c>
      <c r="X121" s="51">
        <v>286827.430632695</v>
      </c>
      <c r="Y121" s="49">
        <v>232819.914676957</v>
      </c>
      <c r="Z121"/>
      <c r="AA121" s="4">
        <v>41974</v>
      </c>
      <c r="AB121" s="49">
        <v>150</v>
      </c>
      <c r="AC121" s="49">
        <v>52628.6316068755</v>
      </c>
      <c r="AD121" s="49">
        <v>644.204</v>
      </c>
      <c r="AE121" s="2">
        <v>4.29469333333333</v>
      </c>
      <c r="AF121" s="51">
        <v>93196.2475016811</v>
      </c>
      <c r="AG121" s="49">
        <v>81695.598920335</v>
      </c>
      <c r="AH121" s="5"/>
      <c r="AI121" s="4">
        <v>41974</v>
      </c>
      <c r="AJ121" s="49">
        <v>255</v>
      </c>
      <c r="AK121" s="49">
        <v>75489.0635763956</v>
      </c>
      <c r="AL121" s="49">
        <v>375.517</v>
      </c>
      <c r="AM121" s="2">
        <v>1.47261568627451</v>
      </c>
      <c r="AN121" s="51">
        <v>305460.749077746</v>
      </c>
      <c r="AO121" s="49">
        <v>201027.020285088</v>
      </c>
      <c r="AP121"/>
      <c r="AQ121" s="4">
        <v>41974</v>
      </c>
      <c r="AR121" s="49">
        <v>67</v>
      </c>
      <c r="AS121" s="49">
        <v>15405.1993012692</v>
      </c>
      <c r="AT121" s="49">
        <v>20.641</v>
      </c>
      <c r="AU121" s="2">
        <v>0.308074626865672</v>
      </c>
      <c r="AV121" s="51">
        <v>856113.933493463</v>
      </c>
      <c r="AW121" s="49">
        <v>746339.775266179</v>
      </c>
      <c r="AX121"/>
      <c r="AY121" s="4">
        <v>41974</v>
      </c>
      <c r="AZ121" s="49">
        <v>249</v>
      </c>
      <c r="BA121" s="49">
        <v>117895.885757676</v>
      </c>
      <c r="BB121" s="49">
        <v>283.96</v>
      </c>
      <c r="BC121" s="2">
        <v>1.1404016064257</v>
      </c>
      <c r="BD121" s="51">
        <v>481256.06520797</v>
      </c>
      <c r="BE121" s="49">
        <v>415184.835039004</v>
      </c>
      <c r="BF121"/>
      <c r="BG121" s="4">
        <v>41974</v>
      </c>
      <c r="BH121" s="49">
        <v>424</v>
      </c>
      <c r="BI121" s="49">
        <v>98463.2719792805</v>
      </c>
      <c r="BJ121" s="49">
        <v>403.885000000001</v>
      </c>
      <c r="BK121" s="2">
        <v>0.952558962264151</v>
      </c>
      <c r="BL121" s="51">
        <v>435659.141909279</v>
      </c>
      <c r="BM121" s="49">
        <v>243790.366018249</v>
      </c>
      <c r="BN121"/>
      <c r="BO121" s="4">
        <v>41974</v>
      </c>
      <c r="BP121" s="49">
        <v>872</v>
      </c>
      <c r="BQ121" s="49">
        <v>359482.490874335</v>
      </c>
      <c r="BR121" s="49">
        <v>1766.459</v>
      </c>
      <c r="BS121" s="2">
        <v>2.02575573394495</v>
      </c>
      <c r="BT121" s="51">
        <v>231308.244842278</v>
      </c>
      <c r="BU121" s="49">
        <v>203504.57659891</v>
      </c>
      <c r="BV121" s="153">
        <v>55.76590909090908</v>
      </c>
    </row>
    <row r="122" spans="1:74" s="77" customFormat="1" ht="12.75">
      <c r="A122">
        <v>122</v>
      </c>
      <c r="B122" s="4">
        <v>42005</v>
      </c>
      <c r="C122" s="4">
        <v>42034</v>
      </c>
      <c r="D122" s="49">
        <v>1448</v>
      </c>
      <c r="E122" s="49">
        <v>504610.676283233</v>
      </c>
      <c r="F122" s="49">
        <v>2468.819</v>
      </c>
      <c r="G122" s="2">
        <v>1.70498549723757</v>
      </c>
      <c r="H122" s="46">
        <v>353095.989241467</v>
      </c>
      <c r="I122" s="49">
        <v>204393.548608964</v>
      </c>
      <c r="J122"/>
      <c r="K122" s="4">
        <v>42005</v>
      </c>
      <c r="L122" s="49">
        <v>384</v>
      </c>
      <c r="M122" s="49">
        <v>108096.527514781</v>
      </c>
      <c r="N122" s="49">
        <v>380.666</v>
      </c>
      <c r="O122" s="2">
        <v>0.991317708333333</v>
      </c>
      <c r="P122" s="51">
        <v>516504.152767938</v>
      </c>
      <c r="Q122" s="49">
        <v>283966.856810907</v>
      </c>
      <c r="R122"/>
      <c r="S122" s="4">
        <v>42005</v>
      </c>
      <c r="T122" s="49">
        <v>786</v>
      </c>
      <c r="U122" s="49">
        <v>289972.055184152</v>
      </c>
      <c r="V122" s="49">
        <v>1220.917</v>
      </c>
      <c r="W122" s="2">
        <v>1.55332951653944</v>
      </c>
      <c r="X122" s="51">
        <v>312550.705844426</v>
      </c>
      <c r="Y122" s="49">
        <v>237503.495474428</v>
      </c>
      <c r="Z122"/>
      <c r="AA122" s="4">
        <v>42005</v>
      </c>
      <c r="AB122" s="49">
        <v>95</v>
      </c>
      <c r="AC122" s="49">
        <v>38730.3164336557</v>
      </c>
      <c r="AD122" s="49">
        <v>487.491</v>
      </c>
      <c r="AE122" s="2">
        <v>5.13148421052632</v>
      </c>
      <c r="AF122" s="51">
        <v>88448.2897879012</v>
      </c>
      <c r="AG122" s="49">
        <v>79448.2696781186</v>
      </c>
      <c r="AH122" s="5"/>
      <c r="AI122" s="4">
        <v>42005</v>
      </c>
      <c r="AJ122" s="49">
        <v>183</v>
      </c>
      <c r="AK122" s="49">
        <v>67811.7771506451</v>
      </c>
      <c r="AL122" s="49">
        <v>379.745</v>
      </c>
      <c r="AM122" s="2">
        <v>2.07510928961749</v>
      </c>
      <c r="AN122" s="51">
        <v>321737.461394465</v>
      </c>
      <c r="AO122" s="49">
        <v>178571.876260767</v>
      </c>
      <c r="AP122"/>
      <c r="AQ122" s="4">
        <v>42005</v>
      </c>
      <c r="AR122" s="49">
        <v>59</v>
      </c>
      <c r="AS122" s="49">
        <v>22928.4376004509</v>
      </c>
      <c r="AT122" s="49">
        <v>28.898</v>
      </c>
      <c r="AU122" s="2">
        <v>0.489796610169492</v>
      </c>
      <c r="AV122" s="51">
        <v>920204.12178347</v>
      </c>
      <c r="AW122" s="49">
        <v>793426.451673157</v>
      </c>
      <c r="AX122"/>
      <c r="AY122" s="4">
        <v>42005</v>
      </c>
      <c r="AZ122" s="49">
        <v>171</v>
      </c>
      <c r="BA122" s="49">
        <v>73082.2283776304</v>
      </c>
      <c r="BB122" s="49">
        <v>156.146</v>
      </c>
      <c r="BC122" s="2">
        <v>0.913134502923977</v>
      </c>
      <c r="BD122" s="51">
        <v>529825.115865231</v>
      </c>
      <c r="BE122" s="49">
        <v>468037.78756824</v>
      </c>
      <c r="BF122"/>
      <c r="BG122" s="4">
        <v>42005</v>
      </c>
      <c r="BH122" s="49">
        <v>325</v>
      </c>
      <c r="BI122" s="49">
        <v>85168.0899143297</v>
      </c>
      <c r="BJ122" s="49">
        <v>351.768</v>
      </c>
      <c r="BK122" s="2">
        <v>1.08236307692308</v>
      </c>
      <c r="BL122" s="51">
        <v>443217.081469733</v>
      </c>
      <c r="BM122" s="49">
        <v>242114.376277347</v>
      </c>
      <c r="BN122"/>
      <c r="BO122" s="4">
        <v>42005</v>
      </c>
      <c r="BP122" s="49">
        <v>615</v>
      </c>
      <c r="BQ122" s="49">
        <v>216889.826806522</v>
      </c>
      <c r="BR122" s="49">
        <v>1064.771</v>
      </c>
      <c r="BS122" s="2">
        <v>1.73133495934959</v>
      </c>
      <c r="BT122" s="51">
        <v>252137.821106934</v>
      </c>
      <c r="BU122" s="49">
        <v>203696.219005328</v>
      </c>
      <c r="BV122" s="154">
        <v>65.14875</v>
      </c>
    </row>
    <row r="123" spans="1:74" ht="12.75">
      <c r="A123">
        <v>123</v>
      </c>
      <c r="B123" s="4">
        <v>42036</v>
      </c>
      <c r="C123" s="4">
        <v>42063</v>
      </c>
      <c r="D123" s="49">
        <v>1811</v>
      </c>
      <c r="E123" s="49">
        <v>658515.71211245</v>
      </c>
      <c r="F123" s="49">
        <v>3279.01</v>
      </c>
      <c r="G123" s="2">
        <v>1.81060739922695</v>
      </c>
      <c r="H123" s="46">
        <v>347374.433421233</v>
      </c>
      <c r="I123" s="49">
        <v>200827.601048015</v>
      </c>
      <c r="K123" s="4">
        <v>42036</v>
      </c>
      <c r="L123" s="49">
        <v>449</v>
      </c>
      <c r="M123" s="49">
        <v>128437.689608299</v>
      </c>
      <c r="N123" s="49">
        <v>474.004</v>
      </c>
      <c r="O123" s="2">
        <v>1.05568819599109</v>
      </c>
      <c r="P123" s="51">
        <v>509677.592537151</v>
      </c>
      <c r="Q123" s="49">
        <v>270963.303280771</v>
      </c>
      <c r="S123" s="4">
        <v>42036</v>
      </c>
      <c r="T123" s="49">
        <v>996</v>
      </c>
      <c r="U123" s="49">
        <v>385350.70941546</v>
      </c>
      <c r="V123" s="49">
        <v>1718.459</v>
      </c>
      <c r="W123" s="2">
        <v>1.72536044176707</v>
      </c>
      <c r="X123" s="51">
        <v>321109.344387798</v>
      </c>
      <c r="Y123" s="49">
        <v>224242.015326208</v>
      </c>
      <c r="AA123" s="4">
        <v>42036</v>
      </c>
      <c r="AB123" s="49">
        <v>154</v>
      </c>
      <c r="AC123" s="49">
        <v>48092.276085816</v>
      </c>
      <c r="AD123" s="49">
        <v>580.864</v>
      </c>
      <c r="AE123" s="2">
        <v>3.77184415584416</v>
      </c>
      <c r="AF123" s="51">
        <v>101431.686355239</v>
      </c>
      <c r="AG123" s="49">
        <v>82794.3823094839</v>
      </c>
      <c r="AI123" s="4">
        <v>42036</v>
      </c>
      <c r="AJ123" s="49">
        <v>212</v>
      </c>
      <c r="AK123" s="49">
        <v>96635.0370028765</v>
      </c>
      <c r="AL123" s="49">
        <v>505.683</v>
      </c>
      <c r="AM123" s="2">
        <v>2.38529716981132</v>
      </c>
      <c r="AN123" s="51">
        <v>305681.477206224</v>
      </c>
      <c r="AO123" s="49">
        <v>191098.053529339</v>
      </c>
      <c r="AQ123" s="4">
        <v>42036</v>
      </c>
      <c r="AR123" s="49">
        <v>69</v>
      </c>
      <c r="AS123" s="49">
        <v>29762.0965880885</v>
      </c>
      <c r="AT123" s="49">
        <v>31.915</v>
      </c>
      <c r="AU123" s="2">
        <v>0.462536231884058</v>
      </c>
      <c r="AV123" s="51">
        <v>971267.105960487</v>
      </c>
      <c r="AW123" s="49">
        <v>932542.584618158</v>
      </c>
      <c r="AY123" s="4">
        <v>42036</v>
      </c>
      <c r="AZ123" s="49">
        <v>226</v>
      </c>
      <c r="BA123" s="49">
        <v>112131.422057694</v>
      </c>
      <c r="BB123" s="49">
        <v>246.284</v>
      </c>
      <c r="BC123" s="2">
        <v>1.08975221238938</v>
      </c>
      <c r="BD123" s="51">
        <v>542609.750757428</v>
      </c>
      <c r="BE123" s="49">
        <v>455293.165847941</v>
      </c>
      <c r="BG123" s="4">
        <v>42036</v>
      </c>
      <c r="BH123" s="49">
        <v>380</v>
      </c>
      <c r="BI123" s="49">
        <v>98675.5930202102</v>
      </c>
      <c r="BJ123" s="49">
        <v>442.089</v>
      </c>
      <c r="BK123" s="2">
        <v>1.16339210526316</v>
      </c>
      <c r="BL123" s="51">
        <v>425862.65457344</v>
      </c>
      <c r="BM123" s="49">
        <v>223203.004418138</v>
      </c>
      <c r="BO123" s="4">
        <v>42036</v>
      </c>
      <c r="BP123" s="49">
        <v>770</v>
      </c>
      <c r="BQ123" s="49">
        <v>273219.287357765</v>
      </c>
      <c r="BR123" s="49">
        <v>1472.175</v>
      </c>
      <c r="BS123" s="2">
        <v>1.91191558441558</v>
      </c>
      <c r="BT123" s="51">
        <v>256097.536803984</v>
      </c>
      <c r="BU123" s="49">
        <v>185588.865017926</v>
      </c>
      <c r="BV123" s="153">
        <v>64.51421052631581</v>
      </c>
    </row>
    <row r="124" spans="1:74" ht="12.75">
      <c r="A124">
        <v>124</v>
      </c>
      <c r="B124" s="4">
        <v>42064</v>
      </c>
      <c r="C124" s="4">
        <v>42094</v>
      </c>
      <c r="D124" s="49">
        <v>1912</v>
      </c>
      <c r="E124" s="49">
        <v>652396.835062917</v>
      </c>
      <c r="F124" s="49">
        <v>3329.288</v>
      </c>
      <c r="G124" s="2">
        <v>1.74125941422594</v>
      </c>
      <c r="H124" s="46">
        <v>327110.427325832</v>
      </c>
      <c r="I124" s="49">
        <v>195956.863768745</v>
      </c>
      <c r="K124" s="4">
        <v>42064</v>
      </c>
      <c r="L124" s="49">
        <v>486</v>
      </c>
      <c r="M124" s="49">
        <v>114802.253640023</v>
      </c>
      <c r="N124" s="49">
        <v>508.316</v>
      </c>
      <c r="O124" s="2">
        <v>1.04591769547325</v>
      </c>
      <c r="P124" s="51">
        <v>462157.723956934</v>
      </c>
      <c r="Q124" s="49">
        <v>225848.200017357</v>
      </c>
      <c r="S124" s="4">
        <v>42064</v>
      </c>
      <c r="T124" s="49">
        <v>1033</v>
      </c>
      <c r="U124" s="49">
        <v>402796.208349201</v>
      </c>
      <c r="V124" s="49">
        <v>1831.779</v>
      </c>
      <c r="W124" s="2">
        <v>1.77326137463698</v>
      </c>
      <c r="X124" s="51">
        <v>306424.687516278</v>
      </c>
      <c r="Y124" s="49">
        <v>219893.452402938</v>
      </c>
      <c r="AA124" s="4">
        <v>42064</v>
      </c>
      <c r="AB124" s="49">
        <v>153</v>
      </c>
      <c r="AC124" s="49">
        <v>49981.6403100167</v>
      </c>
      <c r="AD124" s="49">
        <v>619.526</v>
      </c>
      <c r="AE124" s="2">
        <v>4.04918954248366</v>
      </c>
      <c r="AF124" s="51">
        <v>99789.6029854287</v>
      </c>
      <c r="AG124" s="49">
        <v>80677.2279291212</v>
      </c>
      <c r="AI124" s="4">
        <v>42064</v>
      </c>
      <c r="AJ124" s="49">
        <v>240</v>
      </c>
      <c r="AK124" s="49">
        <v>84816.7327636781</v>
      </c>
      <c r="AL124" s="49">
        <v>369.667</v>
      </c>
      <c r="AM124" s="2">
        <v>1.54027916666667</v>
      </c>
      <c r="AN124" s="51">
        <v>287591.548928482</v>
      </c>
      <c r="AO124" s="49">
        <v>229440.90969353</v>
      </c>
      <c r="AQ124" s="4">
        <v>42064</v>
      </c>
      <c r="AR124" s="49">
        <v>66</v>
      </c>
      <c r="AS124" s="49">
        <v>17128.7787118373</v>
      </c>
      <c r="AT124" s="49">
        <v>21.072</v>
      </c>
      <c r="AU124" s="2">
        <v>0.319272727272727</v>
      </c>
      <c r="AV124" s="51">
        <v>982302.914369369</v>
      </c>
      <c r="AW124" s="49">
        <v>812869.149195012</v>
      </c>
      <c r="AY124" s="4">
        <v>42064</v>
      </c>
      <c r="AZ124" s="49">
        <v>223</v>
      </c>
      <c r="BA124" s="49">
        <v>104774.508458283</v>
      </c>
      <c r="BB124" s="49">
        <v>230.816</v>
      </c>
      <c r="BC124" s="2">
        <v>1.03504932735426</v>
      </c>
      <c r="BD124" s="51">
        <v>526546.479310374</v>
      </c>
      <c r="BE124" s="49">
        <v>453930.873328896</v>
      </c>
      <c r="BG124" s="4">
        <v>42064</v>
      </c>
      <c r="BH124" s="49">
        <v>420</v>
      </c>
      <c r="BI124" s="49">
        <v>97673.4749281855</v>
      </c>
      <c r="BJ124" s="49">
        <v>487.244</v>
      </c>
      <c r="BK124" s="2">
        <v>1.16010476190476</v>
      </c>
      <c r="BL124" s="51">
        <v>380420.622606409</v>
      </c>
      <c r="BM124" s="49">
        <v>200461.113791418</v>
      </c>
      <c r="BO124" s="4">
        <v>42064</v>
      </c>
      <c r="BP124" s="49">
        <v>810</v>
      </c>
      <c r="BQ124" s="49">
        <v>298021.699890918</v>
      </c>
      <c r="BR124" s="49">
        <v>1600.963</v>
      </c>
      <c r="BS124" s="2">
        <v>1.9764975308642</v>
      </c>
      <c r="BT124" s="51">
        <v>245823.255948274</v>
      </c>
      <c r="BU124" s="49">
        <v>186151.522484229</v>
      </c>
      <c r="BV124" s="153">
        <v>60.3575</v>
      </c>
    </row>
    <row r="125" spans="1:74" ht="12.75">
      <c r="A125">
        <v>125</v>
      </c>
      <c r="B125" s="4">
        <v>42095</v>
      </c>
      <c r="C125" s="4">
        <v>42124</v>
      </c>
      <c r="D125" s="49">
        <v>2107</v>
      </c>
      <c r="E125" s="49">
        <v>796849.389155859</v>
      </c>
      <c r="F125" s="49">
        <v>4026.6</v>
      </c>
      <c r="G125" s="2">
        <v>1.91105837683911</v>
      </c>
      <c r="H125" s="46">
        <v>314997.993896025</v>
      </c>
      <c r="I125" s="49">
        <v>197896.336650241</v>
      </c>
      <c r="K125" s="4">
        <v>42095</v>
      </c>
      <c r="L125" s="49">
        <v>463</v>
      </c>
      <c r="M125" s="49">
        <v>120992.298342664</v>
      </c>
      <c r="N125" s="49">
        <v>515.163</v>
      </c>
      <c r="O125" s="2">
        <v>1.11266306695464</v>
      </c>
      <c r="P125" s="51">
        <v>450101.178413564</v>
      </c>
      <c r="Q125" s="49">
        <v>234862.166620398</v>
      </c>
      <c r="S125" s="4">
        <v>42095</v>
      </c>
      <c r="T125" s="49">
        <v>1233</v>
      </c>
      <c r="U125" s="49">
        <v>528587.000105338</v>
      </c>
      <c r="V125" s="49">
        <v>2349.65</v>
      </c>
      <c r="W125" s="2">
        <v>1.90563665855637</v>
      </c>
      <c r="X125" s="51">
        <v>295310.229049264</v>
      </c>
      <c r="Y125" s="49">
        <v>224964.143640686</v>
      </c>
      <c r="AA125" s="4">
        <v>42095</v>
      </c>
      <c r="AB125" s="49">
        <v>162</v>
      </c>
      <c r="AC125" s="49">
        <v>56474.1300952606</v>
      </c>
      <c r="AD125" s="49">
        <v>759.079</v>
      </c>
      <c r="AE125" s="2">
        <v>4.68567283950617</v>
      </c>
      <c r="AF125" s="51">
        <v>94854.4324096533</v>
      </c>
      <c r="AG125" s="49">
        <v>74398.2248162057</v>
      </c>
      <c r="AI125" s="4">
        <v>42095</v>
      </c>
      <c r="AJ125" s="49">
        <v>249</v>
      </c>
      <c r="AK125" s="49">
        <v>90795.9606125957</v>
      </c>
      <c r="AL125" s="49">
        <v>402.708</v>
      </c>
      <c r="AM125" s="2">
        <v>1.61730120481928</v>
      </c>
      <c r="AN125" s="51">
        <v>304497.980182082</v>
      </c>
      <c r="AO125" s="49">
        <v>225463.513544791</v>
      </c>
      <c r="AQ125" s="4">
        <v>42095</v>
      </c>
      <c r="AR125" s="49">
        <v>58</v>
      </c>
      <c r="AS125" s="49">
        <v>13100.8614765871</v>
      </c>
      <c r="AT125" s="49">
        <v>18.63</v>
      </c>
      <c r="AU125" s="2">
        <v>0.321206896551724</v>
      </c>
      <c r="AV125" s="51">
        <v>882132.578197398</v>
      </c>
      <c r="AW125" s="49">
        <v>703213.176413693</v>
      </c>
      <c r="AY125" s="4">
        <v>42095</v>
      </c>
      <c r="AZ125" s="49">
        <v>283</v>
      </c>
      <c r="BA125" s="49">
        <v>132222.476953776</v>
      </c>
      <c r="BB125" s="49">
        <v>315.781</v>
      </c>
      <c r="BC125" s="2">
        <v>1.11583392226148</v>
      </c>
      <c r="BD125" s="51">
        <v>500798.75361305</v>
      </c>
      <c r="BE125" s="49">
        <v>418715.745892807</v>
      </c>
      <c r="BG125" s="4">
        <v>42095</v>
      </c>
      <c r="BH125" s="49">
        <v>405</v>
      </c>
      <c r="BI125" s="49">
        <v>107891.436866077</v>
      </c>
      <c r="BJ125" s="49">
        <v>496.533</v>
      </c>
      <c r="BK125" s="2">
        <v>1.22600740740741</v>
      </c>
      <c r="BL125" s="51">
        <v>388230.014987731</v>
      </c>
      <c r="BM125" s="49">
        <v>217289.559537991</v>
      </c>
      <c r="BO125" s="4">
        <v>42095</v>
      </c>
      <c r="BP125" s="49">
        <v>950</v>
      </c>
      <c r="BQ125" s="49">
        <v>396364.523151562</v>
      </c>
      <c r="BR125" s="49">
        <v>2033.869</v>
      </c>
      <c r="BS125" s="2">
        <v>2.14091473684211</v>
      </c>
      <c r="BT125" s="51">
        <v>234096.279100263</v>
      </c>
      <c r="BU125" s="49">
        <v>194882.031808126</v>
      </c>
      <c r="BV125" s="153">
        <v>53.21454545454546</v>
      </c>
    </row>
    <row r="126" spans="1:74" ht="12.75">
      <c r="A126">
        <v>126</v>
      </c>
      <c r="B126" s="4">
        <v>42125</v>
      </c>
      <c r="C126" s="4">
        <v>42155</v>
      </c>
      <c r="D126" s="49">
        <v>1597</v>
      </c>
      <c r="E126" s="49">
        <v>450516.853453417</v>
      </c>
      <c r="F126" s="49">
        <v>2537.311</v>
      </c>
      <c r="G126" s="2">
        <v>1.5887983719474</v>
      </c>
      <c r="H126" s="46">
        <v>304442.18010868</v>
      </c>
      <c r="I126" s="49">
        <v>177556.812489055</v>
      </c>
      <c r="K126" s="4">
        <v>42125</v>
      </c>
      <c r="L126" s="49">
        <v>404</v>
      </c>
      <c r="M126" s="49">
        <v>99123.6899665301</v>
      </c>
      <c r="N126" s="49">
        <v>480.455</v>
      </c>
      <c r="O126" s="2">
        <v>1.18924504950495</v>
      </c>
      <c r="P126" s="51">
        <v>430473.593930396</v>
      </c>
      <c r="Q126" s="49">
        <v>206312.120732493</v>
      </c>
      <c r="S126" s="4">
        <v>42125</v>
      </c>
      <c r="T126" s="49">
        <v>894</v>
      </c>
      <c r="U126" s="49">
        <v>262750.580323854</v>
      </c>
      <c r="V126" s="49">
        <v>1281.81</v>
      </c>
      <c r="W126" s="2">
        <v>1.43379194630872</v>
      </c>
      <c r="X126" s="51">
        <v>279311.381735867</v>
      </c>
      <c r="Y126" s="49">
        <v>204984.030647174</v>
      </c>
      <c r="AA126" s="4">
        <v>42125</v>
      </c>
      <c r="AB126" s="49">
        <v>113</v>
      </c>
      <c r="AC126" s="49">
        <v>31055.3217033871</v>
      </c>
      <c r="AD126" s="49">
        <v>442.602</v>
      </c>
      <c r="AE126" s="2">
        <v>3.91683185840708</v>
      </c>
      <c r="AF126" s="51">
        <v>94896.3075749988</v>
      </c>
      <c r="AG126" s="49">
        <v>70165.344267281</v>
      </c>
      <c r="AI126" s="4">
        <v>42125</v>
      </c>
      <c r="AJ126" s="49">
        <v>186</v>
      </c>
      <c r="AK126" s="49">
        <v>57587.2614596448</v>
      </c>
      <c r="AL126" s="49">
        <v>332.444</v>
      </c>
      <c r="AM126" s="2">
        <v>1.78733333333333</v>
      </c>
      <c r="AN126" s="51">
        <v>278791.245472265</v>
      </c>
      <c r="AO126" s="49">
        <v>173223.945866506</v>
      </c>
      <c r="AQ126" s="4">
        <v>42125</v>
      </c>
      <c r="AR126" s="49">
        <v>53</v>
      </c>
      <c r="AS126" s="49">
        <v>11846.1771863824</v>
      </c>
      <c r="AT126" s="49">
        <v>18.144</v>
      </c>
      <c r="AU126" s="2">
        <v>0.342339622641509</v>
      </c>
      <c r="AV126" s="51">
        <v>879131.193798724</v>
      </c>
      <c r="AW126" s="49">
        <v>652897.772618078</v>
      </c>
      <c r="AY126" s="4">
        <v>42125</v>
      </c>
      <c r="AZ126" s="49">
        <v>197</v>
      </c>
      <c r="BA126" s="49">
        <v>75373.2168459577</v>
      </c>
      <c r="BB126" s="49">
        <v>192.883</v>
      </c>
      <c r="BC126" s="2">
        <v>0.97910152284264</v>
      </c>
      <c r="BD126" s="51">
        <v>476920.928937268</v>
      </c>
      <c r="BE126" s="49">
        <v>390771.694996229</v>
      </c>
      <c r="BG126" s="4">
        <v>42125</v>
      </c>
      <c r="BH126" s="49">
        <v>351</v>
      </c>
      <c r="BI126" s="49">
        <v>87277.5127801477</v>
      </c>
      <c r="BJ126" s="49">
        <v>462.311</v>
      </c>
      <c r="BK126" s="2">
        <v>1.31712535612536</v>
      </c>
      <c r="BL126" s="51">
        <v>362727.574577059</v>
      </c>
      <c r="BM126" s="49">
        <v>188785.282591476</v>
      </c>
      <c r="BO126" s="4">
        <v>42125</v>
      </c>
      <c r="BP126" s="49">
        <v>697</v>
      </c>
      <c r="BQ126" s="49">
        <v>187377.363477897</v>
      </c>
      <c r="BR126" s="49">
        <v>1088.927</v>
      </c>
      <c r="BS126" s="2">
        <v>1.5623055954089</v>
      </c>
      <c r="BT126" s="51">
        <v>223459.041996016</v>
      </c>
      <c r="BU126" s="49">
        <v>172075.229540545</v>
      </c>
      <c r="BV126" s="153">
        <v>50.46421052631578</v>
      </c>
    </row>
    <row r="127" spans="1:74" s="113" customFormat="1" ht="12.75">
      <c r="A127" s="113">
        <v>127</v>
      </c>
      <c r="B127" s="114">
        <v>42156</v>
      </c>
      <c r="C127" s="114">
        <v>42185</v>
      </c>
      <c r="D127" s="53">
        <v>2134</v>
      </c>
      <c r="E127" s="53">
        <v>784428.573964019</v>
      </c>
      <c r="F127" s="53">
        <v>3955.399</v>
      </c>
      <c r="G127" s="115">
        <v>1.85351405810684</v>
      </c>
      <c r="H127" s="47">
        <v>315438.06373331</v>
      </c>
      <c r="I127" s="53">
        <v>198318.443718072</v>
      </c>
      <c r="K127" s="114">
        <v>42156</v>
      </c>
      <c r="L127" s="53">
        <v>473</v>
      </c>
      <c r="M127" s="53">
        <v>122497.363876558</v>
      </c>
      <c r="N127" s="53">
        <v>512.685</v>
      </c>
      <c r="O127" s="115">
        <v>1.08390063424947</v>
      </c>
      <c r="P127" s="52">
        <v>449925.72019515</v>
      </c>
      <c r="Q127" s="53">
        <v>238932.997603904</v>
      </c>
      <c r="S127" s="114">
        <v>42156</v>
      </c>
      <c r="T127" s="53">
        <v>1270</v>
      </c>
      <c r="U127" s="53">
        <v>530227.876531613</v>
      </c>
      <c r="V127" s="53">
        <v>2350.436</v>
      </c>
      <c r="W127" s="115">
        <v>1.85073700787402</v>
      </c>
      <c r="X127" s="52">
        <v>294644.245519874</v>
      </c>
      <c r="Y127" s="53">
        <v>225587.030036816</v>
      </c>
      <c r="AA127" s="114">
        <v>42156</v>
      </c>
      <c r="AB127" s="53">
        <v>139</v>
      </c>
      <c r="AC127" s="53">
        <v>47888.8972777639</v>
      </c>
      <c r="AD127" s="53">
        <v>665.184</v>
      </c>
      <c r="AE127" s="115">
        <v>4.7854964028777</v>
      </c>
      <c r="AF127" s="52">
        <v>87368.9365094597</v>
      </c>
      <c r="AG127" s="53">
        <v>71993.4593702854</v>
      </c>
      <c r="AH127" s="116"/>
      <c r="AI127" s="114">
        <v>42156</v>
      </c>
      <c r="AJ127" s="53">
        <v>252</v>
      </c>
      <c r="AK127" s="53">
        <v>83814.4362780858</v>
      </c>
      <c r="AL127" s="53">
        <v>427.094</v>
      </c>
      <c r="AM127" s="115">
        <v>1.69481746031746</v>
      </c>
      <c r="AN127" s="52">
        <v>293601.14432351</v>
      </c>
      <c r="AO127" s="53">
        <v>196243.534861379</v>
      </c>
      <c r="AQ127" s="114">
        <v>42156</v>
      </c>
      <c r="AR127" s="53">
        <v>57</v>
      </c>
      <c r="AS127" s="53">
        <v>14069.0972381833</v>
      </c>
      <c r="AT127" s="53">
        <v>18.891</v>
      </c>
      <c r="AU127" s="115">
        <v>0.331421052631579</v>
      </c>
      <c r="AV127" s="52">
        <v>947879.406584198</v>
      </c>
      <c r="AW127" s="53">
        <v>744751.322755984</v>
      </c>
      <c r="AY127" s="114">
        <v>42156</v>
      </c>
      <c r="AZ127" s="53">
        <v>273</v>
      </c>
      <c r="BA127" s="53">
        <v>125744.869157414</v>
      </c>
      <c r="BB127" s="53">
        <v>301.358</v>
      </c>
      <c r="BC127" s="115">
        <v>1.10387545787546</v>
      </c>
      <c r="BD127" s="52">
        <v>484402.397069923</v>
      </c>
      <c r="BE127" s="53">
        <v>417260.763468744</v>
      </c>
      <c r="BG127" s="114">
        <v>42156</v>
      </c>
      <c r="BH127" s="53">
        <v>416</v>
      </c>
      <c r="BI127" s="53">
        <v>108428.266638374</v>
      </c>
      <c r="BJ127" s="53">
        <v>493.794</v>
      </c>
      <c r="BK127" s="115">
        <v>1.18700480769231</v>
      </c>
      <c r="BL127" s="52">
        <v>381696.48912742</v>
      </c>
      <c r="BM127" s="53">
        <v>219581.984872992</v>
      </c>
      <c r="BO127" s="114">
        <v>42156</v>
      </c>
      <c r="BP127" s="53">
        <v>997</v>
      </c>
      <c r="BQ127" s="53">
        <v>404483.007374199</v>
      </c>
      <c r="BR127" s="53">
        <v>2049.078</v>
      </c>
      <c r="BS127" s="115">
        <v>2.05524373119358</v>
      </c>
      <c r="BT127" s="52">
        <v>242684.390581896</v>
      </c>
      <c r="BU127" s="53">
        <v>197397.564843407</v>
      </c>
      <c r="BV127" s="153">
        <v>54.445</v>
      </c>
    </row>
    <row r="128" spans="1:74" s="113" customFormat="1" ht="12.75">
      <c r="A128" s="113">
        <v>128</v>
      </c>
      <c r="B128" s="114">
        <v>42186</v>
      </c>
      <c r="C128" s="114">
        <v>42216</v>
      </c>
      <c r="D128" s="53">
        <v>1624</v>
      </c>
      <c r="E128" s="53">
        <v>469744.460418866</v>
      </c>
      <c r="F128" s="53">
        <v>2663.391</v>
      </c>
      <c r="G128" s="115">
        <v>1.64001908866995</v>
      </c>
      <c r="H128" s="47">
        <v>313004.651717723</v>
      </c>
      <c r="I128" s="53">
        <v>176370.822165753</v>
      </c>
      <c r="K128" s="114">
        <v>42186</v>
      </c>
      <c r="L128" s="53">
        <v>398</v>
      </c>
      <c r="M128" s="53">
        <v>99911.9620936492</v>
      </c>
      <c r="N128" s="53">
        <v>430.385</v>
      </c>
      <c r="O128" s="115">
        <v>1.08136934673367</v>
      </c>
      <c r="P128" s="52">
        <v>464817.102974566</v>
      </c>
      <c r="Q128" s="53">
        <v>232145.548970455</v>
      </c>
      <c r="S128" s="114">
        <v>42186</v>
      </c>
      <c r="T128" s="53">
        <v>902</v>
      </c>
      <c r="U128" s="53">
        <v>278300.054340712</v>
      </c>
      <c r="V128" s="53">
        <v>1398.398</v>
      </c>
      <c r="W128" s="115">
        <v>1.55033037694013</v>
      </c>
      <c r="X128" s="52">
        <v>285514.898308496</v>
      </c>
      <c r="Y128" s="53">
        <v>199013.481384207</v>
      </c>
      <c r="AA128" s="114">
        <v>42186</v>
      </c>
      <c r="AB128" s="53">
        <v>155</v>
      </c>
      <c r="AC128" s="53">
        <v>42569.7238466894</v>
      </c>
      <c r="AD128" s="53">
        <v>607.599</v>
      </c>
      <c r="AE128" s="115">
        <v>3.9199935483871</v>
      </c>
      <c r="AF128" s="52">
        <v>101033.759925507</v>
      </c>
      <c r="AG128" s="53">
        <v>70062.2019567007</v>
      </c>
      <c r="AH128" s="116"/>
      <c r="AI128" s="114">
        <v>42186</v>
      </c>
      <c r="AJ128" s="53">
        <v>169</v>
      </c>
      <c r="AK128" s="53">
        <v>48962.7201378154</v>
      </c>
      <c r="AL128" s="53">
        <v>227.009</v>
      </c>
      <c r="AM128" s="115">
        <v>1.34324852071006</v>
      </c>
      <c r="AN128" s="52">
        <v>296613.469485137</v>
      </c>
      <c r="AO128" s="53">
        <v>215686.250931969</v>
      </c>
      <c r="AQ128" s="114">
        <v>42186</v>
      </c>
      <c r="AR128" s="53">
        <v>60</v>
      </c>
      <c r="AS128" s="53">
        <v>14548.8730399986</v>
      </c>
      <c r="AT128" s="53">
        <v>18.978</v>
      </c>
      <c r="AU128" s="115">
        <v>0.3163</v>
      </c>
      <c r="AV128" s="52">
        <v>899968.736579555</v>
      </c>
      <c r="AW128" s="53">
        <v>766617.822742049</v>
      </c>
      <c r="AY128" s="114">
        <v>42186</v>
      </c>
      <c r="AZ128" s="53">
        <v>183</v>
      </c>
      <c r="BA128" s="53">
        <v>65697.9157381721</v>
      </c>
      <c r="BB128" s="53">
        <v>185.715</v>
      </c>
      <c r="BC128" s="115">
        <v>1.01483606557377</v>
      </c>
      <c r="BD128" s="52">
        <v>490151.338079513</v>
      </c>
      <c r="BE128" s="53">
        <v>353756.647218437</v>
      </c>
      <c r="BG128" s="114">
        <v>42186</v>
      </c>
      <c r="BH128" s="53">
        <v>338</v>
      </c>
      <c r="BI128" s="53">
        <v>85363.0890536506</v>
      </c>
      <c r="BJ128" s="53">
        <v>411.407</v>
      </c>
      <c r="BK128" s="115">
        <v>1.21718047337278</v>
      </c>
      <c r="BL128" s="52">
        <v>387571.250855338</v>
      </c>
      <c r="BM128" s="53">
        <v>207490.609186646</v>
      </c>
      <c r="BO128" s="114">
        <v>42186</v>
      </c>
      <c r="BP128" s="53">
        <v>719</v>
      </c>
      <c r="BQ128" s="53">
        <v>212602.13860254</v>
      </c>
      <c r="BR128" s="53">
        <v>1212.683</v>
      </c>
      <c r="BS128" s="115">
        <v>1.68662447844228</v>
      </c>
      <c r="BT128" s="52">
        <v>233430.797504468</v>
      </c>
      <c r="BU128" s="53">
        <v>175315.509991102</v>
      </c>
      <c r="BV128" s="153">
        <v>57.17521739130436</v>
      </c>
    </row>
    <row r="129" spans="1:74" s="113" customFormat="1" ht="12.75">
      <c r="A129" s="113">
        <v>129</v>
      </c>
      <c r="B129" s="114">
        <v>42217</v>
      </c>
      <c r="C129" s="114">
        <v>42247</v>
      </c>
      <c r="D129" s="53">
        <v>1272</v>
      </c>
      <c r="E129" s="53">
        <v>368065.52221098</v>
      </c>
      <c r="F129" s="53">
        <v>1830.063</v>
      </c>
      <c r="G129" s="115">
        <v>1.43872877358491</v>
      </c>
      <c r="H129" s="47">
        <v>328287.007015854</v>
      </c>
      <c r="I129" s="53">
        <v>201121.776797291</v>
      </c>
      <c r="K129" s="114">
        <v>42217</v>
      </c>
      <c r="L129" s="53">
        <v>342</v>
      </c>
      <c r="M129" s="53">
        <v>78611.335501011</v>
      </c>
      <c r="N129" s="53">
        <v>292.117</v>
      </c>
      <c r="O129" s="115">
        <v>0.854143274853801</v>
      </c>
      <c r="P129" s="52">
        <v>494359.800308976</v>
      </c>
      <c r="Q129" s="53">
        <v>269109.074449659</v>
      </c>
      <c r="S129" s="114">
        <v>42217</v>
      </c>
      <c r="T129" s="53">
        <v>695</v>
      </c>
      <c r="U129" s="53">
        <v>224028.971794053</v>
      </c>
      <c r="V129" s="53">
        <v>1019.95</v>
      </c>
      <c r="W129" s="115">
        <v>1.46755395683453</v>
      </c>
      <c r="X129" s="52">
        <v>285985.227164004</v>
      </c>
      <c r="Y129" s="53">
        <v>219647.013867399</v>
      </c>
      <c r="AA129" s="114">
        <v>42217</v>
      </c>
      <c r="AB129" s="53">
        <v>96</v>
      </c>
      <c r="AC129" s="53">
        <v>20876.3306830781</v>
      </c>
      <c r="AD129" s="53">
        <v>299.988</v>
      </c>
      <c r="AE129" s="115">
        <v>3.124875</v>
      </c>
      <c r="AF129" s="52">
        <v>100893.059608029</v>
      </c>
      <c r="AG129" s="53">
        <v>69590.5525656963</v>
      </c>
      <c r="AH129" s="116"/>
      <c r="AI129" s="114">
        <v>42217</v>
      </c>
      <c r="AJ129" s="53">
        <v>139</v>
      </c>
      <c r="AK129" s="53">
        <v>44548.8842328371</v>
      </c>
      <c r="AL129" s="53">
        <v>218.008</v>
      </c>
      <c r="AM129" s="115">
        <v>1.56840287769784</v>
      </c>
      <c r="AN129" s="52">
        <v>288234.205878723</v>
      </c>
      <c r="AO129" s="53">
        <v>204345.181061416</v>
      </c>
      <c r="AQ129" s="114">
        <v>42217</v>
      </c>
      <c r="AR129" s="53">
        <v>47</v>
      </c>
      <c r="AS129" s="53">
        <v>11904.1486676777</v>
      </c>
      <c r="AT129" s="53">
        <v>15.852</v>
      </c>
      <c r="AU129" s="115">
        <v>0.337276595744681</v>
      </c>
      <c r="AV129" s="52">
        <v>887334.657034873</v>
      </c>
      <c r="AW129" s="53">
        <v>750955.631319562</v>
      </c>
      <c r="AY129" s="114">
        <v>42217</v>
      </c>
      <c r="AZ129" s="53">
        <v>135</v>
      </c>
      <c r="BA129" s="53">
        <v>61398.9410718408</v>
      </c>
      <c r="BB129" s="53">
        <v>148.357</v>
      </c>
      <c r="BC129" s="115">
        <v>1.09894074074074</v>
      </c>
      <c r="BD129" s="52">
        <v>481836.842803598</v>
      </c>
      <c r="BE129" s="53">
        <v>413859.413926143</v>
      </c>
      <c r="BG129" s="114">
        <v>42217</v>
      </c>
      <c r="BH129" s="53">
        <v>295</v>
      </c>
      <c r="BI129" s="53">
        <v>66707.1868333333</v>
      </c>
      <c r="BJ129" s="53">
        <v>276.265</v>
      </c>
      <c r="BK129" s="115">
        <v>0.936491525423729</v>
      </c>
      <c r="BL129" s="52">
        <v>431750.246864511</v>
      </c>
      <c r="BM129" s="53">
        <v>241460.868489795</v>
      </c>
      <c r="BO129" s="114">
        <v>42217</v>
      </c>
      <c r="BP129" s="53">
        <v>560</v>
      </c>
      <c r="BQ129" s="53">
        <v>162630.030722213</v>
      </c>
      <c r="BR129" s="53">
        <v>871.592999999999</v>
      </c>
      <c r="BS129" s="115">
        <v>1.55641607142857</v>
      </c>
      <c r="BT129" s="52">
        <v>238770.998393745</v>
      </c>
      <c r="BU129" s="53">
        <v>186589.41813692</v>
      </c>
      <c r="BV129" s="153">
        <v>65.41666666666667</v>
      </c>
    </row>
    <row r="130" spans="1:74" s="53" customFormat="1" ht="12.75">
      <c r="A130" s="130">
        <v>130</v>
      </c>
      <c r="B130" s="131">
        <v>42248</v>
      </c>
      <c r="C130" s="131">
        <v>42277</v>
      </c>
      <c r="D130" s="130">
        <v>2700</v>
      </c>
      <c r="E130" s="130">
        <v>964293.294048527</v>
      </c>
      <c r="F130" s="130">
        <v>4222.39699999999</v>
      </c>
      <c r="G130" s="132">
        <v>1.56385074074074</v>
      </c>
      <c r="H130" s="133">
        <v>351899.94676543</v>
      </c>
      <c r="I130" s="130">
        <v>228375.800297444</v>
      </c>
      <c r="J130" s="130"/>
      <c r="K130" s="131">
        <v>42248</v>
      </c>
      <c r="L130" s="130">
        <v>760</v>
      </c>
      <c r="M130" s="130">
        <v>189273.662008509</v>
      </c>
      <c r="N130" s="130">
        <v>688.163</v>
      </c>
      <c r="O130" s="132">
        <v>0.905477631578947</v>
      </c>
      <c r="P130" s="130">
        <v>485175.701290701</v>
      </c>
      <c r="Q130" s="130">
        <v>275041.904328639</v>
      </c>
      <c r="R130" s="130"/>
      <c r="S130" s="131">
        <v>42248</v>
      </c>
      <c r="T130" s="130">
        <v>1487</v>
      </c>
      <c r="U130" s="130">
        <v>588641.140153058</v>
      </c>
      <c r="V130" s="130">
        <v>2338.258</v>
      </c>
      <c r="W130" s="132">
        <v>1.57246671149966</v>
      </c>
      <c r="X130" s="130">
        <v>312834.17073388</v>
      </c>
      <c r="Y130" s="130">
        <v>251743.451814581</v>
      </c>
      <c r="Z130" s="130"/>
      <c r="AA130" s="131">
        <v>42248</v>
      </c>
      <c r="AB130" s="130">
        <v>144</v>
      </c>
      <c r="AC130" s="130">
        <v>44557.6906025964</v>
      </c>
      <c r="AD130" s="130">
        <v>643.402</v>
      </c>
      <c r="AE130" s="132">
        <v>4.46806944444444</v>
      </c>
      <c r="AF130" s="130">
        <v>95344.7920642816</v>
      </c>
      <c r="AG130" s="130">
        <v>69253.2671682656</v>
      </c>
      <c r="AH130" s="130"/>
      <c r="AI130" s="131">
        <v>42248</v>
      </c>
      <c r="AJ130" s="130">
        <v>309</v>
      </c>
      <c r="AK130" s="130">
        <v>141820.801284366</v>
      </c>
      <c r="AL130" s="130">
        <v>552.574</v>
      </c>
      <c r="AM130" s="132">
        <v>1.78826537216828</v>
      </c>
      <c r="AN130" s="130">
        <v>331657.803712603</v>
      </c>
      <c r="AO130" s="130">
        <v>256654.857601635</v>
      </c>
      <c r="AP130" s="130"/>
      <c r="AQ130" s="131">
        <v>42248</v>
      </c>
      <c r="AR130" s="130">
        <v>128</v>
      </c>
      <c r="AS130" s="130">
        <v>31050.9043587915</v>
      </c>
      <c r="AT130" s="130">
        <v>36.243</v>
      </c>
      <c r="AU130" s="132">
        <v>0.2831484375</v>
      </c>
      <c r="AV130" s="130">
        <v>968802.167043383</v>
      </c>
      <c r="AW130" s="130">
        <v>856742.111822738</v>
      </c>
      <c r="AX130" s="130"/>
      <c r="AY130" s="131">
        <v>42248</v>
      </c>
      <c r="AZ130" s="130">
        <v>360</v>
      </c>
      <c r="BA130" s="130">
        <v>145121.389797526</v>
      </c>
      <c r="BB130" s="130">
        <v>310.001</v>
      </c>
      <c r="BC130" s="132">
        <v>0.861113888888889</v>
      </c>
      <c r="BD130" s="130">
        <v>492979.614079789</v>
      </c>
      <c r="BE130" s="130">
        <v>468132.005372649</v>
      </c>
      <c r="BF130" s="130"/>
      <c r="BG130" s="131">
        <v>42248</v>
      </c>
      <c r="BH130" s="130">
        <v>632</v>
      </c>
      <c r="BI130" s="130">
        <v>158222.757649718</v>
      </c>
      <c r="BJ130" s="130">
        <v>651.92</v>
      </c>
      <c r="BK130" s="132">
        <v>1.03151898734177</v>
      </c>
      <c r="BL130" s="130">
        <v>387226.03734079</v>
      </c>
      <c r="BM130" s="130">
        <v>242702.720655476</v>
      </c>
      <c r="BN130" s="130"/>
      <c r="BO130" s="131">
        <v>42248</v>
      </c>
      <c r="BP130" s="130">
        <v>1127</v>
      </c>
      <c r="BQ130" s="130">
        <v>443519.750355532</v>
      </c>
      <c r="BR130" s="130">
        <v>2028.257</v>
      </c>
      <c r="BS130" s="132">
        <v>1.79969565217391</v>
      </c>
      <c r="BT130" s="130">
        <v>255289.929736074</v>
      </c>
      <c r="BU130" s="130">
        <v>218670.390564673</v>
      </c>
      <c r="BV130" s="153">
        <v>66.77772727272728</v>
      </c>
    </row>
    <row r="131" spans="1:74" s="103" customFormat="1" ht="12.75">
      <c r="A131" s="103">
        <v>131</v>
      </c>
      <c r="B131" s="102">
        <v>42278</v>
      </c>
      <c r="C131" s="102">
        <v>42308</v>
      </c>
      <c r="D131" s="103">
        <v>1874</v>
      </c>
      <c r="E131" s="103">
        <v>587693.853811974</v>
      </c>
      <c r="F131" s="103">
        <v>2840.449</v>
      </c>
      <c r="G131" s="104">
        <v>1.51571451440768</v>
      </c>
      <c r="H131" s="118">
        <v>322209.732475949</v>
      </c>
      <c r="I131" s="103">
        <v>206901.744693171</v>
      </c>
      <c r="K131" s="102">
        <v>42278</v>
      </c>
      <c r="L131" s="103">
        <v>420</v>
      </c>
      <c r="M131" s="103">
        <v>97108.0600680486</v>
      </c>
      <c r="N131" s="103">
        <v>366.168</v>
      </c>
      <c r="O131" s="104">
        <v>0.871828571428571</v>
      </c>
      <c r="P131" s="103">
        <v>466860.601080795</v>
      </c>
      <c r="Q131" s="103">
        <v>265200.836960217</v>
      </c>
      <c r="S131" s="102">
        <v>42278</v>
      </c>
      <c r="T131" s="103">
        <v>1009</v>
      </c>
      <c r="U131" s="103">
        <v>333580.592947887</v>
      </c>
      <c r="V131" s="103">
        <v>1445.59</v>
      </c>
      <c r="W131" s="104">
        <v>1.43269573835481</v>
      </c>
      <c r="X131" s="103">
        <v>299065.808601685</v>
      </c>
      <c r="Y131" s="103">
        <v>230757.402131923</v>
      </c>
      <c r="AA131" s="102">
        <v>42278</v>
      </c>
      <c r="AB131" s="103">
        <v>153</v>
      </c>
      <c r="AC131" s="103">
        <v>33198.7300555238</v>
      </c>
      <c r="AD131" s="103">
        <v>478.44</v>
      </c>
      <c r="AE131" s="104">
        <v>3.12705882352941</v>
      </c>
      <c r="AF131" s="103">
        <v>99665.2652261289</v>
      </c>
      <c r="AG131" s="103">
        <v>69389.5369440762</v>
      </c>
      <c r="AI131" s="102">
        <v>42278</v>
      </c>
      <c r="AJ131" s="103">
        <v>292</v>
      </c>
      <c r="AK131" s="103">
        <v>123806.470740517</v>
      </c>
      <c r="AL131" s="103">
        <v>550.251</v>
      </c>
      <c r="AM131" s="104">
        <v>1.88442123287671</v>
      </c>
      <c r="AN131" s="103">
        <v>310730.82105239</v>
      </c>
      <c r="AO131" s="103">
        <v>224999.992259018</v>
      </c>
      <c r="AQ131" s="102">
        <v>42278</v>
      </c>
      <c r="AR131" s="103">
        <v>65</v>
      </c>
      <c r="AS131" s="103">
        <v>17657.887083351</v>
      </c>
      <c r="AT131" s="103">
        <v>24.032</v>
      </c>
      <c r="AU131" s="104">
        <v>0.369723076923077</v>
      </c>
      <c r="AV131" s="103">
        <v>934180.425100126</v>
      </c>
      <c r="AW131" s="103">
        <v>734765.607662741</v>
      </c>
      <c r="AY131" s="102">
        <v>42278</v>
      </c>
      <c r="AZ131" s="103">
        <v>214</v>
      </c>
      <c r="BA131" s="103">
        <v>88132.3482763775</v>
      </c>
      <c r="BB131" s="103">
        <v>218.75</v>
      </c>
      <c r="BC131" s="104">
        <v>1.02219626168224</v>
      </c>
      <c r="BD131" s="103">
        <v>499980.681102412</v>
      </c>
      <c r="BE131" s="103">
        <v>402890.734977726</v>
      </c>
      <c r="BG131" s="102">
        <v>42278</v>
      </c>
      <c r="BH131" s="103">
        <v>355</v>
      </c>
      <c r="BI131" s="103">
        <v>79450.1729846976</v>
      </c>
      <c r="BJ131" s="103">
        <v>342.136</v>
      </c>
      <c r="BK131" s="104">
        <v>0.96376338028169</v>
      </c>
      <c r="BL131" s="103">
        <v>381294.99949979</v>
      </c>
      <c r="BM131" s="103">
        <v>232218.103282606</v>
      </c>
      <c r="BO131" s="102">
        <v>42278</v>
      </c>
      <c r="BP131" s="103">
        <v>795</v>
      </c>
      <c r="BQ131" s="103">
        <v>245448.244671509</v>
      </c>
      <c r="BR131" s="103">
        <v>1226.84</v>
      </c>
      <c r="BS131" s="104">
        <v>1.54319496855346</v>
      </c>
      <c r="BT131" s="103">
        <v>244983.06304803</v>
      </c>
      <c r="BU131" s="103">
        <v>200065.407609394</v>
      </c>
      <c r="BV131" s="153">
        <v>63.24086956521739</v>
      </c>
    </row>
    <row r="132" spans="1:74" s="103" customFormat="1" ht="12.75">
      <c r="A132" s="103">
        <v>132</v>
      </c>
      <c r="B132" s="102">
        <v>42309</v>
      </c>
      <c r="C132" s="102">
        <v>42338</v>
      </c>
      <c r="D132" s="103">
        <v>2080</v>
      </c>
      <c r="E132" s="103">
        <v>742151.654822969</v>
      </c>
      <c r="F132" s="103">
        <v>3204.634</v>
      </c>
      <c r="G132" s="104">
        <v>1.54068942307692</v>
      </c>
      <c r="H132" s="118">
        <v>339877.81660273</v>
      </c>
      <c r="I132" s="103">
        <v>231587.025171352</v>
      </c>
      <c r="K132" s="102">
        <v>42309</v>
      </c>
      <c r="L132" s="103">
        <v>463</v>
      </c>
      <c r="M132" s="103">
        <v>97175.7097061013</v>
      </c>
      <c r="N132" s="103">
        <v>333.379</v>
      </c>
      <c r="O132" s="104">
        <v>0.720041036717063</v>
      </c>
      <c r="P132" s="103">
        <v>495773.359170689</v>
      </c>
      <c r="Q132" s="103">
        <v>291487.195372538</v>
      </c>
      <c r="S132" s="102">
        <v>42309</v>
      </c>
      <c r="T132" s="103">
        <v>1232</v>
      </c>
      <c r="U132" s="103">
        <v>492950.282312232</v>
      </c>
      <c r="V132" s="103">
        <v>1983.997</v>
      </c>
      <c r="W132" s="104">
        <v>1.61038717532468</v>
      </c>
      <c r="X132" s="103">
        <v>306761.730278829</v>
      </c>
      <c r="Y132" s="103">
        <v>248463.219607808</v>
      </c>
      <c r="AA132" s="102">
        <v>42309</v>
      </c>
      <c r="AB132" s="103">
        <v>106</v>
      </c>
      <c r="AC132" s="103">
        <v>23625.6933833562</v>
      </c>
      <c r="AD132" s="103">
        <v>338.684</v>
      </c>
      <c r="AE132" s="104">
        <v>3.1951320754717</v>
      </c>
      <c r="AF132" s="103">
        <v>94304.0010976873</v>
      </c>
      <c r="AG132" s="103">
        <v>69757.3354021926</v>
      </c>
      <c r="AI132" s="102">
        <v>42309</v>
      </c>
      <c r="AJ132" s="103">
        <v>279</v>
      </c>
      <c r="AK132" s="103">
        <v>128399.969421281</v>
      </c>
      <c r="AL132" s="103">
        <v>548.574</v>
      </c>
      <c r="AM132" s="104">
        <v>1.96621505376344</v>
      </c>
      <c r="AN132" s="103">
        <v>320702.929812828</v>
      </c>
      <c r="AO132" s="103">
        <v>234061.34709498</v>
      </c>
      <c r="AQ132" s="102">
        <v>42309</v>
      </c>
      <c r="AR132" s="103">
        <v>84</v>
      </c>
      <c r="AS132" s="103">
        <v>22040.3913255327</v>
      </c>
      <c r="AT132" s="103">
        <v>27.716</v>
      </c>
      <c r="AU132" s="104">
        <v>0.329952380952381</v>
      </c>
      <c r="AV132" s="103">
        <v>926503.255205989</v>
      </c>
      <c r="AW132" s="103">
        <v>795222.662921515</v>
      </c>
      <c r="AY132" s="102">
        <v>42309</v>
      </c>
      <c r="AZ132" s="103">
        <v>287</v>
      </c>
      <c r="BA132" s="103">
        <v>113229.883209117</v>
      </c>
      <c r="BB132" s="103">
        <v>256.527</v>
      </c>
      <c r="BC132" s="104">
        <v>0.893822299651568</v>
      </c>
      <c r="BD132" s="103">
        <v>493929.411773605</v>
      </c>
      <c r="BE132" s="103">
        <v>441395.577109297</v>
      </c>
      <c r="BG132" s="102">
        <v>42309</v>
      </c>
      <c r="BH132" s="103">
        <v>379</v>
      </c>
      <c r="BI132" s="103">
        <v>75135.3183805685</v>
      </c>
      <c r="BJ132" s="103">
        <v>305.663</v>
      </c>
      <c r="BK132" s="104">
        <v>0.806498680738786</v>
      </c>
      <c r="BL132" s="103">
        <v>400308.157938591</v>
      </c>
      <c r="BM132" s="103">
        <v>245810.969533665</v>
      </c>
      <c r="BO132" s="102">
        <v>42309</v>
      </c>
      <c r="BP132" s="103">
        <v>945</v>
      </c>
      <c r="BQ132" s="103">
        <v>379720.399103115</v>
      </c>
      <c r="BR132" s="103">
        <v>1727.47</v>
      </c>
      <c r="BS132" s="104">
        <v>1.82801058201058</v>
      </c>
      <c r="BT132" s="103">
        <v>249918.21219523</v>
      </c>
      <c r="BU132" s="103">
        <v>219813.020835739</v>
      </c>
      <c r="BV132" s="153">
        <v>65.0242105263158</v>
      </c>
    </row>
    <row r="133" spans="1:74" s="103" customFormat="1" ht="12.75">
      <c r="A133" s="103">
        <v>133</v>
      </c>
      <c r="B133" s="102">
        <v>42339</v>
      </c>
      <c r="C133" s="102">
        <v>42369</v>
      </c>
      <c r="D133" s="103">
        <v>1465</v>
      </c>
      <c r="E133" s="103">
        <v>631791.744364168</v>
      </c>
      <c r="F133" s="103">
        <v>3048.268</v>
      </c>
      <c r="G133" s="104">
        <v>2.08072901023891</v>
      </c>
      <c r="H133" s="118">
        <v>296606.635105222</v>
      </c>
      <c r="I133" s="103">
        <v>207262.532154052</v>
      </c>
      <c r="K133" s="102">
        <v>42339</v>
      </c>
      <c r="L133" s="103">
        <v>261</v>
      </c>
      <c r="M133" s="103">
        <v>54164.3807086925</v>
      </c>
      <c r="N133" s="103">
        <v>198.745</v>
      </c>
      <c r="O133" s="104">
        <v>0.761475095785441</v>
      </c>
      <c r="P133" s="103">
        <v>481372.103697752</v>
      </c>
      <c r="Q133" s="103">
        <v>272532.042107688</v>
      </c>
      <c r="S133" s="102">
        <v>42339</v>
      </c>
      <c r="T133" s="103">
        <v>874</v>
      </c>
      <c r="U133" s="103">
        <v>436790.18692641</v>
      </c>
      <c r="V133" s="103">
        <v>2004.283</v>
      </c>
      <c r="W133" s="104">
        <v>2.29322997711671</v>
      </c>
      <c r="X133" s="103">
        <v>267924.111369905</v>
      </c>
      <c r="Y133" s="103">
        <v>217928.399795044</v>
      </c>
      <c r="AA133" s="102">
        <v>42339</v>
      </c>
      <c r="AB133" s="103">
        <v>100</v>
      </c>
      <c r="AC133" s="103">
        <v>23241.9899233365</v>
      </c>
      <c r="AD133" s="103">
        <v>330.837</v>
      </c>
      <c r="AE133" s="104">
        <v>3.30837</v>
      </c>
      <c r="AF133" s="103">
        <v>89584.5266570088</v>
      </c>
      <c r="AG133" s="103">
        <v>70252.0876544537</v>
      </c>
      <c r="AI133" s="102">
        <v>42339</v>
      </c>
      <c r="AJ133" s="103">
        <v>230</v>
      </c>
      <c r="AK133" s="103">
        <v>117595.186805728</v>
      </c>
      <c r="AL133" s="103">
        <v>514.403</v>
      </c>
      <c r="AM133" s="104">
        <v>2.2365347826087</v>
      </c>
      <c r="AN133" s="103">
        <v>285941.197221913</v>
      </c>
      <c r="AO133" s="103">
        <v>228605.172998074</v>
      </c>
      <c r="AQ133" s="102">
        <v>42339</v>
      </c>
      <c r="AR133" s="103">
        <v>40</v>
      </c>
      <c r="AS133" s="103">
        <v>10935.3352043706</v>
      </c>
      <c r="AT133" s="103">
        <v>12.678</v>
      </c>
      <c r="AU133" s="104">
        <v>0.31695</v>
      </c>
      <c r="AV133" s="103">
        <v>978893.163406147</v>
      </c>
      <c r="AW133" s="103">
        <v>862544.187124988</v>
      </c>
      <c r="AY133" s="102">
        <v>42339</v>
      </c>
      <c r="AZ133" s="103">
        <v>166</v>
      </c>
      <c r="BA133" s="103">
        <v>89707.529953982</v>
      </c>
      <c r="BB133" s="103">
        <v>238.173</v>
      </c>
      <c r="BC133" s="104">
        <v>1.43477710843373</v>
      </c>
      <c r="BD133" s="103">
        <v>460285.598468116</v>
      </c>
      <c r="BE133" s="103">
        <v>376648.612369924</v>
      </c>
      <c r="BG133" s="102">
        <v>42339</v>
      </c>
      <c r="BH133" s="103">
        <v>221</v>
      </c>
      <c r="BI133" s="103">
        <v>43229.0455043219</v>
      </c>
      <c r="BJ133" s="103">
        <v>186.067</v>
      </c>
      <c r="BK133" s="104">
        <v>0.841932126696833</v>
      </c>
      <c r="BL133" s="103">
        <v>391323.043117046</v>
      </c>
      <c r="BM133" s="103">
        <v>232330.534185653</v>
      </c>
      <c r="BO133" s="102">
        <v>42339</v>
      </c>
      <c r="BP133" s="103">
        <v>708</v>
      </c>
      <c r="BQ133" s="103">
        <v>347082.656972429</v>
      </c>
      <c r="BR133" s="103">
        <v>1766.11</v>
      </c>
      <c r="BS133" s="104">
        <v>2.49450564971751</v>
      </c>
      <c r="BT133" s="103">
        <v>222822.406767782</v>
      </c>
      <c r="BU133" s="103">
        <v>196523.804843656</v>
      </c>
      <c r="BV133" s="153">
        <v>69.7</v>
      </c>
    </row>
    <row r="134" spans="1:74" s="103" customFormat="1" ht="12.75">
      <c r="A134" s="103">
        <v>134</v>
      </c>
      <c r="B134" s="102">
        <v>42370</v>
      </c>
      <c r="C134" s="102">
        <v>42400</v>
      </c>
      <c r="D134" s="103">
        <v>1044</v>
      </c>
      <c r="E134" s="103">
        <v>428219.109660013</v>
      </c>
      <c r="F134" s="103">
        <v>1862.438</v>
      </c>
      <c r="G134" s="104">
        <v>1.78394444444444</v>
      </c>
      <c r="H134" s="118">
        <v>346676.675820155</v>
      </c>
      <c r="I134" s="103">
        <v>229923.954332984</v>
      </c>
      <c r="K134" s="102">
        <v>42370</v>
      </c>
      <c r="L134" s="103">
        <v>196</v>
      </c>
      <c r="M134" s="103">
        <v>45639.0011277467</v>
      </c>
      <c r="N134" s="103">
        <v>146.842</v>
      </c>
      <c r="O134" s="104">
        <v>0.74919387755102</v>
      </c>
      <c r="P134" s="103">
        <v>541400.542476115</v>
      </c>
      <c r="Q134" s="103">
        <v>310803.456284624</v>
      </c>
      <c r="S134" s="102">
        <v>42370</v>
      </c>
      <c r="T134" s="103">
        <v>597</v>
      </c>
      <c r="U134" s="103">
        <v>269625.244634787</v>
      </c>
      <c r="V134" s="103">
        <v>1131.625</v>
      </c>
      <c r="W134" s="104">
        <v>1.89551926298157</v>
      </c>
      <c r="X134" s="103">
        <v>310865.703594514</v>
      </c>
      <c r="Y134" s="103">
        <v>238263.775221286</v>
      </c>
      <c r="AA134" s="102">
        <v>42370</v>
      </c>
      <c r="AB134" s="103">
        <v>53</v>
      </c>
      <c r="AC134" s="103">
        <v>11559.0518823689</v>
      </c>
      <c r="AD134" s="103">
        <v>161.456</v>
      </c>
      <c r="AE134" s="104">
        <v>3.04633962264151</v>
      </c>
      <c r="AF134" s="103">
        <v>94867.5792503039</v>
      </c>
      <c r="AG134" s="103">
        <v>71592.5817706923</v>
      </c>
      <c r="AI134" s="102">
        <v>42370</v>
      </c>
      <c r="AJ134" s="103">
        <v>198</v>
      </c>
      <c r="AK134" s="103">
        <v>101395.81201511</v>
      </c>
      <c r="AL134" s="103">
        <v>422.515</v>
      </c>
      <c r="AM134" s="104">
        <v>2.13391414141414</v>
      </c>
      <c r="AN134" s="103">
        <v>329298.66911481</v>
      </c>
      <c r="AO134" s="103">
        <v>239981.567554075</v>
      </c>
      <c r="AQ134" s="102">
        <v>42370</v>
      </c>
      <c r="AR134" s="103">
        <v>29</v>
      </c>
      <c r="AS134" s="103">
        <v>11487.3907926156</v>
      </c>
      <c r="AT134" s="103">
        <v>9.843</v>
      </c>
      <c r="AU134" s="104">
        <v>0.339413793103448</v>
      </c>
      <c r="AV134" s="103">
        <v>1102573.73388986</v>
      </c>
      <c r="AW134" s="103">
        <v>1167061.95190649</v>
      </c>
      <c r="AY134" s="102">
        <v>42370</v>
      </c>
      <c r="AZ134" s="103">
        <v>113</v>
      </c>
      <c r="BA134" s="103">
        <v>61535.9950749324</v>
      </c>
      <c r="BB134" s="103">
        <v>141.836</v>
      </c>
      <c r="BC134" s="104">
        <v>1.25518584070796</v>
      </c>
      <c r="BD134" s="103">
        <v>512975.809376969</v>
      </c>
      <c r="BE134" s="103">
        <v>433853.147825181</v>
      </c>
      <c r="BG134" s="102">
        <v>42370</v>
      </c>
      <c r="BH134" s="103">
        <v>167</v>
      </c>
      <c r="BI134" s="103">
        <v>34151.6103351311</v>
      </c>
      <c r="BJ134" s="103">
        <v>136.999</v>
      </c>
      <c r="BK134" s="104">
        <v>0.820353293413174</v>
      </c>
      <c r="BL134" s="103">
        <v>443951.305643788</v>
      </c>
      <c r="BM134" s="103">
        <v>249283.646852394</v>
      </c>
      <c r="BO134" s="102">
        <v>42370</v>
      </c>
      <c r="BP134" s="103">
        <v>484</v>
      </c>
      <c r="BQ134" s="103">
        <v>208089.249559855</v>
      </c>
      <c r="BR134" s="103">
        <v>989.789</v>
      </c>
      <c r="BS134" s="104">
        <v>2.04501859504132</v>
      </c>
      <c r="BT134" s="103">
        <v>263678.840054395</v>
      </c>
      <c r="BU134" s="103">
        <v>210235.96903972</v>
      </c>
      <c r="BV134" s="154">
        <v>77.929375</v>
      </c>
    </row>
    <row r="135" spans="1:74" s="103" customFormat="1" ht="12.75">
      <c r="A135" s="103">
        <v>136</v>
      </c>
      <c r="B135" s="102">
        <v>42401</v>
      </c>
      <c r="C135" s="102">
        <v>42429</v>
      </c>
      <c r="D135" s="103">
        <v>2019</v>
      </c>
      <c r="E135" s="103">
        <v>875001.053083972</v>
      </c>
      <c r="F135" s="103">
        <v>3983.364</v>
      </c>
      <c r="G135" s="104">
        <v>1.97293907875186</v>
      </c>
      <c r="H135" s="118">
        <v>312781.910580186</v>
      </c>
      <c r="I135" s="103">
        <v>219663.845203193</v>
      </c>
      <c r="K135" s="102">
        <v>42401</v>
      </c>
      <c r="L135" s="103">
        <v>300</v>
      </c>
      <c r="M135" s="103">
        <v>77315.2264497921</v>
      </c>
      <c r="N135" s="103">
        <v>237.185</v>
      </c>
      <c r="O135" s="104">
        <v>0.790616666666667</v>
      </c>
      <c r="P135" s="103">
        <v>486791.467650362</v>
      </c>
      <c r="Q135" s="103">
        <v>325970.134914907</v>
      </c>
      <c r="S135" s="102">
        <v>42401</v>
      </c>
      <c r="T135" s="103">
        <v>1270</v>
      </c>
      <c r="U135" s="103">
        <v>609603.284146669</v>
      </c>
      <c r="V135" s="103">
        <v>2568.859</v>
      </c>
      <c r="W135" s="104">
        <v>2.02272362204724</v>
      </c>
      <c r="X135" s="103">
        <v>299843.25472011</v>
      </c>
      <c r="Y135" s="103">
        <v>237305.077525341</v>
      </c>
      <c r="AA135" s="102">
        <v>42401</v>
      </c>
      <c r="AB135" s="103">
        <v>183</v>
      </c>
      <c r="AC135" s="103">
        <v>51154.9914623554</v>
      </c>
      <c r="AD135" s="103">
        <v>627.067</v>
      </c>
      <c r="AE135" s="104">
        <v>3.4265956284153</v>
      </c>
      <c r="AF135" s="103">
        <v>98894.3734853388</v>
      </c>
      <c r="AG135" s="103">
        <v>81578.1909466698</v>
      </c>
      <c r="AI135" s="102">
        <v>42401</v>
      </c>
      <c r="AJ135" s="103">
        <v>266</v>
      </c>
      <c r="AK135" s="103">
        <v>136927.551025157</v>
      </c>
      <c r="AL135" s="103">
        <v>550.253</v>
      </c>
      <c r="AM135" s="104">
        <v>2.06862030075188</v>
      </c>
      <c r="AN135" s="103">
        <v>325453.508736577</v>
      </c>
      <c r="AO135" s="103">
        <v>248844.715113151</v>
      </c>
      <c r="AQ135" s="102">
        <v>42401</v>
      </c>
      <c r="AR135" s="103">
        <v>45</v>
      </c>
      <c r="AS135" s="103">
        <v>21437.4074770999</v>
      </c>
      <c r="AT135" s="103">
        <v>25.351</v>
      </c>
      <c r="AU135" s="104">
        <v>0.563355555555556</v>
      </c>
      <c r="AV135" s="103">
        <v>1001481.61057288</v>
      </c>
      <c r="AW135" s="103">
        <v>845623.741749828</v>
      </c>
      <c r="AY135" s="102">
        <v>42401</v>
      </c>
      <c r="AZ135" s="103">
        <v>276</v>
      </c>
      <c r="BA135" s="103">
        <v>146403.408459096</v>
      </c>
      <c r="BB135" s="103">
        <v>302.151</v>
      </c>
      <c r="BC135" s="104">
        <v>1.09475</v>
      </c>
      <c r="BD135" s="103">
        <v>512458.427431048</v>
      </c>
      <c r="BE135" s="103">
        <v>484537.22959413</v>
      </c>
      <c r="BG135" s="102">
        <v>42401</v>
      </c>
      <c r="BH135" s="103">
        <v>255</v>
      </c>
      <c r="BI135" s="103">
        <v>55877.8189726922</v>
      </c>
      <c r="BJ135" s="103">
        <v>211.834</v>
      </c>
      <c r="BK135" s="104">
        <v>0.830721568627451</v>
      </c>
      <c r="BL135" s="103">
        <v>395963.795369918</v>
      </c>
      <c r="BM135" s="103">
        <v>263781.163423682</v>
      </c>
      <c r="BO135" s="102">
        <v>42401</v>
      </c>
      <c r="BP135" s="103">
        <v>994</v>
      </c>
      <c r="BQ135" s="103">
        <v>463199.875687573</v>
      </c>
      <c r="BR135" s="103">
        <v>2266.708</v>
      </c>
      <c r="BS135" s="104">
        <v>2.28039034205231</v>
      </c>
      <c r="BT135" s="103">
        <v>240807.251029749</v>
      </c>
      <c r="BU135" s="103">
        <v>204349.159965718</v>
      </c>
      <c r="BV135" s="153">
        <v>77.3242105263158</v>
      </c>
    </row>
    <row r="136" spans="1:74" s="103" customFormat="1" ht="12.75">
      <c r="A136" s="103">
        <v>137</v>
      </c>
      <c r="B136" s="102">
        <v>42430</v>
      </c>
      <c r="C136" s="102">
        <v>42460</v>
      </c>
      <c r="D136" s="103">
        <v>1287</v>
      </c>
      <c r="E136" s="103">
        <v>442843.452697696</v>
      </c>
      <c r="F136" s="103">
        <v>2083.937</v>
      </c>
      <c r="G136" s="104">
        <v>1.61922066822067</v>
      </c>
      <c r="H136" s="118">
        <v>320819.420636466</v>
      </c>
      <c r="I136" s="103">
        <v>212503.282343802</v>
      </c>
      <c r="K136" s="102">
        <v>42430</v>
      </c>
      <c r="L136" s="103">
        <v>232</v>
      </c>
      <c r="M136" s="103">
        <v>49151.8800193284</v>
      </c>
      <c r="N136" s="103">
        <v>150.222</v>
      </c>
      <c r="O136" s="104">
        <v>0.647508620689655</v>
      </c>
      <c r="P136" s="103">
        <v>495660.150508121</v>
      </c>
      <c r="Q136" s="103">
        <v>327194.951600487</v>
      </c>
      <c r="S136" s="102">
        <v>42430</v>
      </c>
      <c r="T136" s="103">
        <v>795</v>
      </c>
      <c r="U136" s="103">
        <v>304511.653607099</v>
      </c>
      <c r="V136" s="103">
        <v>1301.831</v>
      </c>
      <c r="W136" s="104">
        <v>1.63752327044025</v>
      </c>
      <c r="X136" s="103">
        <v>300111.856066196</v>
      </c>
      <c r="Y136" s="103">
        <v>233910.279911217</v>
      </c>
      <c r="AA136" s="102">
        <v>42430</v>
      </c>
      <c r="AB136" s="103">
        <v>90</v>
      </c>
      <c r="AC136" s="103">
        <v>22670.7968659589</v>
      </c>
      <c r="AD136" s="103">
        <v>307.799</v>
      </c>
      <c r="AE136" s="104">
        <v>3.41998888888889</v>
      </c>
      <c r="AF136" s="103">
        <v>89346.2102987976</v>
      </c>
      <c r="AG136" s="103">
        <v>73654.5500991195</v>
      </c>
      <c r="AI136" s="102">
        <v>42430</v>
      </c>
      <c r="AJ136" s="103">
        <v>170</v>
      </c>
      <c r="AK136" s="103">
        <v>66509.1222053091</v>
      </c>
      <c r="AL136" s="103">
        <v>324.085</v>
      </c>
      <c r="AM136" s="104">
        <v>1.90638235294118</v>
      </c>
      <c r="AN136" s="103">
        <v>301596.205539589</v>
      </c>
      <c r="AO136" s="103">
        <v>205221.229632069</v>
      </c>
      <c r="AQ136" s="102">
        <v>42430</v>
      </c>
      <c r="AR136" s="103">
        <v>37</v>
      </c>
      <c r="AS136" s="103">
        <v>13111.1218127572</v>
      </c>
      <c r="AT136" s="103">
        <v>14.603</v>
      </c>
      <c r="AU136" s="104">
        <v>0.394675675675676</v>
      </c>
      <c r="AV136" s="103">
        <v>1004225.98230433</v>
      </c>
      <c r="AW136" s="103">
        <v>897837.554800876</v>
      </c>
      <c r="AY136" s="102">
        <v>42430</v>
      </c>
      <c r="AZ136" s="103">
        <v>167</v>
      </c>
      <c r="BA136" s="103">
        <v>77417.8976174443</v>
      </c>
      <c r="BB136" s="103">
        <v>174.237</v>
      </c>
      <c r="BC136" s="104">
        <v>1.04333532934132</v>
      </c>
      <c r="BD136" s="103">
        <v>498982.52183344</v>
      </c>
      <c r="BE136" s="103">
        <v>444325.244451203</v>
      </c>
      <c r="BG136" s="102">
        <v>42430</v>
      </c>
      <c r="BH136" s="103">
        <v>195</v>
      </c>
      <c r="BI136" s="103">
        <v>36040.7582065712</v>
      </c>
      <c r="BJ136" s="103">
        <v>135.619</v>
      </c>
      <c r="BK136" s="104">
        <v>0.695482051282051</v>
      </c>
      <c r="BL136" s="103">
        <v>399163.043962174</v>
      </c>
      <c r="BM136" s="103">
        <v>265750.066042156</v>
      </c>
      <c r="BO136" s="102">
        <v>42430</v>
      </c>
      <c r="BP136" s="103">
        <v>628</v>
      </c>
      <c r="BQ136" s="103">
        <v>227093.755989655</v>
      </c>
      <c r="BR136" s="103">
        <v>1127.594</v>
      </c>
      <c r="BS136" s="104">
        <v>1.79553184713376</v>
      </c>
      <c r="BT136" s="103">
        <v>247227.459277773</v>
      </c>
      <c r="BU136" s="103">
        <v>201396.740306932</v>
      </c>
      <c r="BV136" s="153">
        <v>70.41333333333333</v>
      </c>
    </row>
    <row r="137" spans="1:74" s="103" customFormat="1" ht="12.75">
      <c r="A137" s="103">
        <v>138</v>
      </c>
      <c r="B137" s="102">
        <v>42461</v>
      </c>
      <c r="C137" s="102">
        <v>42490</v>
      </c>
      <c r="D137" s="103">
        <v>1498</v>
      </c>
      <c r="E137" s="103">
        <v>470604.40892983</v>
      </c>
      <c r="F137" s="103">
        <v>2412.68</v>
      </c>
      <c r="G137" s="104">
        <v>1.61060080106809</v>
      </c>
      <c r="H137" s="118">
        <v>304474.898302788</v>
      </c>
      <c r="I137" s="103">
        <v>195054.631749685</v>
      </c>
      <c r="K137" s="102">
        <v>42461</v>
      </c>
      <c r="L137" s="103">
        <v>309</v>
      </c>
      <c r="M137" s="103">
        <v>67478.1860475797</v>
      </c>
      <c r="N137" s="103">
        <v>228.089</v>
      </c>
      <c r="O137" s="104">
        <v>0.73815210355987</v>
      </c>
      <c r="P137" s="103">
        <v>449704.679569859</v>
      </c>
      <c r="Q137" s="103">
        <v>295841.474370003</v>
      </c>
      <c r="S137" s="102">
        <v>42461</v>
      </c>
      <c r="T137" s="103">
        <v>848</v>
      </c>
      <c r="U137" s="103">
        <v>282597.704233266</v>
      </c>
      <c r="V137" s="103">
        <v>1228.751</v>
      </c>
      <c r="W137" s="104">
        <v>1.44899882075472</v>
      </c>
      <c r="X137" s="103">
        <v>291701.536802358</v>
      </c>
      <c r="Y137" s="103">
        <v>229987.771512101</v>
      </c>
      <c r="AA137" s="102">
        <v>42461</v>
      </c>
      <c r="AB137" s="103">
        <v>158</v>
      </c>
      <c r="AC137" s="103">
        <v>39141.1831328946</v>
      </c>
      <c r="AD137" s="103">
        <v>510.725</v>
      </c>
      <c r="AE137" s="104">
        <v>3.23243670886076</v>
      </c>
      <c r="AF137" s="103">
        <v>115868.477557135</v>
      </c>
      <c r="AG137" s="103">
        <v>76638.4710615196</v>
      </c>
      <c r="AI137" s="102">
        <v>42461</v>
      </c>
      <c r="AJ137" s="103">
        <v>183</v>
      </c>
      <c r="AK137" s="103">
        <v>81387.3355160902</v>
      </c>
      <c r="AL137" s="103">
        <v>445.115</v>
      </c>
      <c r="AM137" s="104">
        <v>2.43232240437158</v>
      </c>
      <c r="AN137" s="103">
        <v>281281.579279036</v>
      </c>
      <c r="AO137" s="103">
        <v>182845.636557047</v>
      </c>
      <c r="AQ137" s="102">
        <v>42461</v>
      </c>
      <c r="AR137" s="103">
        <v>40</v>
      </c>
      <c r="AS137" s="103">
        <v>13608.0316337409</v>
      </c>
      <c r="AT137" s="103">
        <v>18.578</v>
      </c>
      <c r="AU137" s="104">
        <v>0.46445</v>
      </c>
      <c r="AV137" s="103">
        <v>967767.333208375</v>
      </c>
      <c r="AW137" s="103">
        <v>732480.979316444</v>
      </c>
      <c r="AY137" s="102">
        <v>42461</v>
      </c>
      <c r="AZ137" s="103">
        <v>167</v>
      </c>
      <c r="BA137" s="103">
        <v>70938.330270267</v>
      </c>
      <c r="BB137" s="103">
        <v>161.003</v>
      </c>
      <c r="BC137" s="104">
        <v>0.964089820359281</v>
      </c>
      <c r="BD137" s="103">
        <v>487115.628349532</v>
      </c>
      <c r="BE137" s="103">
        <v>440602.53703513</v>
      </c>
      <c r="BG137" s="102">
        <v>42461</v>
      </c>
      <c r="BH137" s="103">
        <v>269</v>
      </c>
      <c r="BI137" s="103">
        <v>53870.1544138388</v>
      </c>
      <c r="BJ137" s="103">
        <v>209.511</v>
      </c>
      <c r="BK137" s="104">
        <v>0.778851301115242</v>
      </c>
      <c r="BL137" s="103">
        <v>372669.340738854</v>
      </c>
      <c r="BM137" s="103">
        <v>257123.274738982</v>
      </c>
      <c r="BO137" s="102">
        <v>42461</v>
      </c>
      <c r="BP137" s="103">
        <v>681</v>
      </c>
      <c r="BQ137" s="103">
        <v>211659.373962999</v>
      </c>
      <c r="BR137" s="103">
        <v>1067.748</v>
      </c>
      <c r="BS137" s="104">
        <v>1.56791189427313</v>
      </c>
      <c r="BT137" s="103">
        <v>243780.606863477</v>
      </c>
      <c r="BU137" s="103">
        <v>198229.707724106</v>
      </c>
      <c r="BV137" s="153">
        <v>66.67772727272728</v>
      </c>
    </row>
    <row r="138" spans="1:74" s="103" customFormat="1" ht="12.75">
      <c r="A138" s="103">
        <v>139</v>
      </c>
      <c r="B138" s="102">
        <v>42491</v>
      </c>
      <c r="C138" s="102">
        <v>42521</v>
      </c>
      <c r="D138" s="103">
        <v>1023</v>
      </c>
      <c r="E138" s="103">
        <v>311561.81066638</v>
      </c>
      <c r="F138" s="103">
        <v>1494.404</v>
      </c>
      <c r="G138" s="104">
        <v>1.4608054740958</v>
      </c>
      <c r="H138" s="118">
        <v>300804.677436955</v>
      </c>
      <c r="I138" s="103">
        <v>208485.664295853</v>
      </c>
      <c r="K138" s="102">
        <v>42491</v>
      </c>
      <c r="L138" s="103">
        <v>210</v>
      </c>
      <c r="M138" s="103">
        <v>36207.2220603635</v>
      </c>
      <c r="N138" s="103">
        <v>116.122</v>
      </c>
      <c r="O138" s="104">
        <v>0.552961904761905</v>
      </c>
      <c r="P138" s="103">
        <v>447277.866347453</v>
      </c>
      <c r="Q138" s="103">
        <v>311803.293608132</v>
      </c>
      <c r="S138" s="102">
        <v>42491</v>
      </c>
      <c r="T138" s="103">
        <v>577</v>
      </c>
      <c r="U138" s="103">
        <v>170819.34150344</v>
      </c>
      <c r="V138" s="103">
        <v>766.884</v>
      </c>
      <c r="W138" s="104">
        <v>1.3290883882149</v>
      </c>
      <c r="X138" s="103">
        <v>273582.492232116</v>
      </c>
      <c r="Y138" s="103">
        <v>222744.693465295</v>
      </c>
      <c r="AA138" s="102">
        <v>42491</v>
      </c>
      <c r="AB138" s="103">
        <v>65</v>
      </c>
      <c r="AC138" s="103">
        <v>12252.5207846099</v>
      </c>
      <c r="AD138" s="103">
        <v>172.048</v>
      </c>
      <c r="AE138" s="104">
        <v>2.64689230769231</v>
      </c>
      <c r="AF138" s="103">
        <v>112506.164780842</v>
      </c>
      <c r="AG138" s="103">
        <v>71215.7118049027</v>
      </c>
      <c r="AI138" s="102">
        <v>42491</v>
      </c>
      <c r="AJ138" s="103">
        <v>171</v>
      </c>
      <c r="AK138" s="103">
        <v>92282.7263179661</v>
      </c>
      <c r="AL138" s="103">
        <v>439.35</v>
      </c>
      <c r="AM138" s="104">
        <v>2.56929824561404</v>
      </c>
      <c r="AN138" s="103">
        <v>284355.75646991</v>
      </c>
      <c r="AO138" s="103">
        <v>210043.760823867</v>
      </c>
      <c r="AQ138" s="102">
        <v>42491</v>
      </c>
      <c r="AR138" s="103">
        <v>27</v>
      </c>
      <c r="AS138" s="103">
        <v>5700.1482810078</v>
      </c>
      <c r="AT138" s="103">
        <v>7.242</v>
      </c>
      <c r="AU138" s="104">
        <v>0.268222222222222</v>
      </c>
      <c r="AV138" s="103">
        <v>890646.547598856</v>
      </c>
      <c r="AW138" s="103">
        <v>787095.868683762</v>
      </c>
      <c r="AY138" s="102">
        <v>42491</v>
      </c>
      <c r="AZ138" s="103">
        <v>103</v>
      </c>
      <c r="BA138" s="103">
        <v>42444.636986083</v>
      </c>
      <c r="BB138" s="103">
        <v>110.541</v>
      </c>
      <c r="BC138" s="104">
        <v>1.07321359223301</v>
      </c>
      <c r="BD138" s="103">
        <v>472659.526173987</v>
      </c>
      <c r="BE138" s="103">
        <v>383971.892655965</v>
      </c>
      <c r="BG138" s="102">
        <v>42491</v>
      </c>
      <c r="BH138" s="103">
        <v>183</v>
      </c>
      <c r="BI138" s="103">
        <v>30507.0737793557</v>
      </c>
      <c r="BJ138" s="103">
        <v>108.88</v>
      </c>
      <c r="BK138" s="104">
        <v>0.594972677595628</v>
      </c>
      <c r="BL138" s="103">
        <v>381862.815015279</v>
      </c>
      <c r="BM138" s="103">
        <v>280189.876739123</v>
      </c>
      <c r="BO138" s="102">
        <v>42491</v>
      </c>
      <c r="BP138" s="103">
        <v>474</v>
      </c>
      <c r="BQ138" s="103">
        <v>128374.704517357</v>
      </c>
      <c r="BR138" s="103">
        <v>656.343</v>
      </c>
      <c r="BS138" s="104">
        <v>1.38468987341772</v>
      </c>
      <c r="BT138" s="103">
        <v>230323.136755296</v>
      </c>
      <c r="BU138" s="103">
        <v>195590.879338024</v>
      </c>
      <c r="BV138" s="153">
        <v>65.83444444444443</v>
      </c>
    </row>
    <row r="139" spans="1:74" s="103" customFormat="1" ht="12.75">
      <c r="A139" s="103">
        <v>140</v>
      </c>
      <c r="B139" s="102">
        <v>42522</v>
      </c>
      <c r="C139" s="102">
        <v>42551</v>
      </c>
      <c r="D139" s="103">
        <v>1025</v>
      </c>
      <c r="E139" s="103">
        <v>244486.54458182</v>
      </c>
      <c r="F139" s="103">
        <v>1271.806</v>
      </c>
      <c r="G139" s="104">
        <v>1.24078634146341</v>
      </c>
      <c r="H139" s="118">
        <v>284393.376771093</v>
      </c>
      <c r="I139" s="103">
        <v>192235.7219433</v>
      </c>
      <c r="K139" s="102">
        <v>42522</v>
      </c>
      <c r="L139" s="103">
        <v>233</v>
      </c>
      <c r="M139" s="103">
        <v>47730.2459061105</v>
      </c>
      <c r="N139" s="103">
        <v>158.326</v>
      </c>
      <c r="O139" s="104">
        <v>0.679510729613734</v>
      </c>
      <c r="P139" s="103">
        <v>416710.601513063</v>
      </c>
      <c r="Q139" s="103">
        <v>301468.14740542</v>
      </c>
      <c r="S139" s="102">
        <v>42522</v>
      </c>
      <c r="T139" s="103">
        <v>554</v>
      </c>
      <c r="U139" s="103">
        <v>133579.717458764</v>
      </c>
      <c r="V139" s="103">
        <v>609.075000000001</v>
      </c>
      <c r="W139" s="104">
        <v>1.09941335740072</v>
      </c>
      <c r="X139" s="103">
        <v>264497.700316268</v>
      </c>
      <c r="Y139" s="103">
        <v>219315.712282993</v>
      </c>
      <c r="AA139" s="102">
        <v>42522</v>
      </c>
      <c r="AB139" s="103">
        <v>104</v>
      </c>
      <c r="AC139" s="103">
        <v>23334.4699592444</v>
      </c>
      <c r="AD139" s="103">
        <v>324.961</v>
      </c>
      <c r="AE139" s="104">
        <v>3.124625</v>
      </c>
      <c r="AF139" s="103">
        <v>103576.352212362</v>
      </c>
      <c r="AG139" s="103">
        <v>71806.9859436806</v>
      </c>
      <c r="AI139" s="102">
        <v>42522</v>
      </c>
      <c r="AJ139" s="103">
        <v>134</v>
      </c>
      <c r="AK139" s="103">
        <v>39842.1112577015</v>
      </c>
      <c r="AL139" s="103">
        <v>179.444</v>
      </c>
      <c r="AM139" s="104">
        <v>1.33913432835821</v>
      </c>
      <c r="AN139" s="103">
        <v>276910.256959165</v>
      </c>
      <c r="AO139" s="103">
        <v>222030.8912959</v>
      </c>
      <c r="AQ139" s="102">
        <v>42522</v>
      </c>
      <c r="AR139" s="103">
        <v>33</v>
      </c>
      <c r="AS139" s="103">
        <v>12881.2703038706</v>
      </c>
      <c r="AT139" s="103">
        <v>19.348</v>
      </c>
      <c r="AU139" s="104">
        <v>0.58630303030303</v>
      </c>
      <c r="AV139" s="103">
        <v>836953.630397103</v>
      </c>
      <c r="AW139" s="103">
        <v>665767.536896351</v>
      </c>
      <c r="AY139" s="102">
        <v>42522</v>
      </c>
      <c r="AZ139" s="103">
        <v>99</v>
      </c>
      <c r="BA139" s="103">
        <v>36029.1452883271</v>
      </c>
      <c r="BB139" s="103">
        <v>90.088</v>
      </c>
      <c r="BC139" s="104">
        <v>0.909979797979798</v>
      </c>
      <c r="BD139" s="103">
        <v>419706.285548142</v>
      </c>
      <c r="BE139" s="103">
        <v>399932.791141185</v>
      </c>
      <c r="BG139" s="102">
        <v>42522</v>
      </c>
      <c r="BH139" s="103">
        <v>200</v>
      </c>
      <c r="BI139" s="103">
        <v>34848.9756022399</v>
      </c>
      <c r="BJ139" s="103">
        <v>138.978</v>
      </c>
      <c r="BK139" s="104">
        <v>0.69489</v>
      </c>
      <c r="BL139" s="103">
        <v>347370.501747197</v>
      </c>
      <c r="BM139" s="103">
        <v>250751.742018448</v>
      </c>
      <c r="BO139" s="102">
        <v>42522</v>
      </c>
      <c r="BP139" s="103">
        <v>455</v>
      </c>
      <c r="BQ139" s="103">
        <v>97550.572170437</v>
      </c>
      <c r="BR139" s="103">
        <v>518.987</v>
      </c>
      <c r="BS139" s="104">
        <v>1.14063076923077</v>
      </c>
      <c r="BT139" s="103">
        <v>230727.04111197</v>
      </c>
      <c r="BU139" s="103">
        <v>187963.421377485</v>
      </c>
      <c r="BV139" s="153">
        <v>65.21333333333332</v>
      </c>
    </row>
    <row r="140" spans="1:74" s="103" customFormat="1" ht="12.75">
      <c r="A140" s="103">
        <v>141</v>
      </c>
      <c r="B140" s="102">
        <v>42552</v>
      </c>
      <c r="C140" s="102">
        <v>42582</v>
      </c>
      <c r="D140" s="103">
        <v>1387</v>
      </c>
      <c r="E140" s="103">
        <v>478628.161254255</v>
      </c>
      <c r="F140" s="103">
        <v>2419.355</v>
      </c>
      <c r="G140" s="104">
        <v>1.74430785868782</v>
      </c>
      <c r="H140" s="118">
        <v>300884.48159677</v>
      </c>
      <c r="I140" s="103">
        <v>197832.960129561</v>
      </c>
      <c r="K140" s="102">
        <v>42552</v>
      </c>
      <c r="L140" s="103">
        <v>225</v>
      </c>
      <c r="M140" s="103">
        <v>46782.9473320656</v>
      </c>
      <c r="N140" s="103">
        <v>160.177</v>
      </c>
      <c r="O140" s="104">
        <v>0.711897777777778</v>
      </c>
      <c r="P140" s="103">
        <v>429757.666876784</v>
      </c>
      <c r="Q140" s="103">
        <v>292070.318036083</v>
      </c>
      <c r="S140" s="102">
        <v>42552</v>
      </c>
      <c r="T140" s="103">
        <v>888</v>
      </c>
      <c r="U140" s="103">
        <v>350620.475102867</v>
      </c>
      <c r="V140" s="103">
        <v>1664.34</v>
      </c>
      <c r="W140" s="104">
        <v>1.87425675675676</v>
      </c>
      <c r="X140" s="103">
        <v>294057.336012332</v>
      </c>
      <c r="Y140" s="103">
        <v>210666.375321669</v>
      </c>
      <c r="AA140" s="102">
        <v>42552</v>
      </c>
      <c r="AB140" s="103">
        <v>109</v>
      </c>
      <c r="AC140" s="103">
        <v>23188.3701606451</v>
      </c>
      <c r="AD140" s="103">
        <v>315.687</v>
      </c>
      <c r="AE140" s="104">
        <v>2.89621100917431</v>
      </c>
      <c r="AF140" s="103">
        <v>121410.821946409</v>
      </c>
      <c r="AG140" s="103">
        <v>73453.6745594374</v>
      </c>
      <c r="AI140" s="102">
        <v>42552</v>
      </c>
      <c r="AJ140" s="103">
        <v>165</v>
      </c>
      <c r="AK140" s="103">
        <v>58036.3686586765</v>
      </c>
      <c r="AL140" s="103">
        <v>279.151</v>
      </c>
      <c r="AM140" s="104">
        <v>1.69182424242424</v>
      </c>
      <c r="AN140" s="103">
        <v>280452.163371722</v>
      </c>
      <c r="AO140" s="103">
        <v>207903.137222064</v>
      </c>
      <c r="AQ140" s="102">
        <v>42552</v>
      </c>
      <c r="AR140" s="103">
        <v>25</v>
      </c>
      <c r="AS140" s="103">
        <v>10620.0065279325</v>
      </c>
      <c r="AT140" s="103">
        <v>15.916</v>
      </c>
      <c r="AU140" s="104">
        <v>0.63664</v>
      </c>
      <c r="AV140" s="103">
        <v>1017746.77523816</v>
      </c>
      <c r="AW140" s="103">
        <v>667253.488812045</v>
      </c>
      <c r="AY140" s="102">
        <v>42552</v>
      </c>
      <c r="AZ140" s="103">
        <v>195</v>
      </c>
      <c r="BA140" s="103">
        <v>86716.7075971486</v>
      </c>
      <c r="BB140" s="103">
        <v>210.837</v>
      </c>
      <c r="BC140" s="104">
        <v>1.08121538461538</v>
      </c>
      <c r="BD140" s="103">
        <v>486728.123511047</v>
      </c>
      <c r="BE140" s="103">
        <v>411297.388964691</v>
      </c>
      <c r="BG140" s="102">
        <v>42552</v>
      </c>
      <c r="BH140" s="103">
        <v>200</v>
      </c>
      <c r="BI140" s="103">
        <v>36162.9408041331</v>
      </c>
      <c r="BJ140" s="103">
        <v>144.261</v>
      </c>
      <c r="BK140" s="104">
        <v>0.721305</v>
      </c>
      <c r="BL140" s="103">
        <v>356259.028331612</v>
      </c>
      <c r="BM140" s="103">
        <v>250677.180971524</v>
      </c>
      <c r="BO140" s="102">
        <v>42552</v>
      </c>
      <c r="BP140" s="103">
        <v>693</v>
      </c>
      <c r="BQ140" s="103">
        <v>263903.767505719</v>
      </c>
      <c r="BR140" s="103">
        <v>1453.503</v>
      </c>
      <c r="BS140" s="104">
        <v>2.09740692640693</v>
      </c>
      <c r="BT140" s="103">
        <v>239842.612257282</v>
      </c>
      <c r="BU140" s="103">
        <v>181563.964784193</v>
      </c>
      <c r="BV140" s="153">
        <v>64.33272727272728</v>
      </c>
    </row>
    <row r="141" spans="1:74" s="103" customFormat="1" ht="12.75">
      <c r="A141" s="103">
        <v>142</v>
      </c>
      <c r="B141" s="102">
        <v>42583</v>
      </c>
      <c r="C141" s="102">
        <v>42613</v>
      </c>
      <c r="D141" s="103">
        <v>1014</v>
      </c>
      <c r="E141" s="103">
        <v>345244.875396015</v>
      </c>
      <c r="F141" s="103">
        <v>1788.745</v>
      </c>
      <c r="G141" s="104">
        <v>1.7640483234714</v>
      </c>
      <c r="H141" s="118">
        <v>270564.890009976</v>
      </c>
      <c r="I141" s="103">
        <v>193009.554406031</v>
      </c>
      <c r="K141" s="102">
        <v>42583</v>
      </c>
      <c r="L141" s="103">
        <v>163</v>
      </c>
      <c r="M141" s="103">
        <v>33734.8720245418</v>
      </c>
      <c r="N141" s="103">
        <v>129.708</v>
      </c>
      <c r="O141" s="104">
        <v>0.795754601226994</v>
      </c>
      <c r="P141" s="103">
        <v>394943.211213928</v>
      </c>
      <c r="Q141" s="103">
        <v>260083.202458922</v>
      </c>
      <c r="S141" s="102">
        <v>42583</v>
      </c>
      <c r="T141" s="103">
        <v>617</v>
      </c>
      <c r="U141" s="103">
        <v>249860.204532331</v>
      </c>
      <c r="V141" s="103">
        <v>1218.251</v>
      </c>
      <c r="W141" s="104">
        <v>1.97447487844408</v>
      </c>
      <c r="X141" s="103">
        <v>264533.709321127</v>
      </c>
      <c r="Y141" s="103">
        <v>205097.475423645</v>
      </c>
      <c r="AA141" s="102">
        <v>42583</v>
      </c>
      <c r="AB141" s="103">
        <v>92</v>
      </c>
      <c r="AC141" s="103">
        <v>16195.7695189926</v>
      </c>
      <c r="AD141" s="103">
        <v>212.656</v>
      </c>
      <c r="AE141" s="104">
        <v>2.31147826086957</v>
      </c>
      <c r="AF141" s="103">
        <v>106478.952741648</v>
      </c>
      <c r="AG141" s="103">
        <v>76159.4759564395</v>
      </c>
      <c r="AI141" s="102">
        <v>42583</v>
      </c>
      <c r="AJ141" s="103">
        <v>142</v>
      </c>
      <c r="AK141" s="103">
        <v>45454.0293201503</v>
      </c>
      <c r="AL141" s="103">
        <v>228.13</v>
      </c>
      <c r="AM141" s="104">
        <v>1.60654929577465</v>
      </c>
      <c r="AN141" s="103">
        <v>260307.695344212</v>
      </c>
      <c r="AO141" s="103">
        <v>199246.172446194</v>
      </c>
      <c r="AQ141" s="102">
        <v>42583</v>
      </c>
      <c r="AR141" s="103">
        <v>17</v>
      </c>
      <c r="AS141" s="103">
        <v>3765.2232455927</v>
      </c>
      <c r="AT141" s="103">
        <v>4.555</v>
      </c>
      <c r="AU141" s="104">
        <v>0.267941176470588</v>
      </c>
      <c r="AV141" s="103">
        <v>923397.281303562</v>
      </c>
      <c r="AW141" s="103">
        <v>826613.226255258</v>
      </c>
      <c r="AY141" s="102">
        <v>42583</v>
      </c>
      <c r="AZ141" s="103">
        <v>116</v>
      </c>
      <c r="BA141" s="103">
        <v>59435.646865727</v>
      </c>
      <c r="BB141" s="103">
        <v>144.664</v>
      </c>
      <c r="BC141" s="104">
        <v>1.24710344827586</v>
      </c>
      <c r="BD141" s="103">
        <v>461240.663683724</v>
      </c>
      <c r="BE141" s="103">
        <v>410853.058575229</v>
      </c>
      <c r="BG141" s="102">
        <v>42583</v>
      </c>
      <c r="BH141" s="103">
        <v>146</v>
      </c>
      <c r="BI141" s="103">
        <v>29969.6487789491</v>
      </c>
      <c r="BJ141" s="103">
        <v>125.153</v>
      </c>
      <c r="BK141" s="104">
        <v>0.857212328767123</v>
      </c>
      <c r="BL141" s="103">
        <v>333410.887984312</v>
      </c>
      <c r="BM141" s="103">
        <v>239464.086190096</v>
      </c>
      <c r="BO141" s="102">
        <v>42583</v>
      </c>
      <c r="BP141" s="103">
        <v>501</v>
      </c>
      <c r="BQ141" s="103">
        <v>190424.557666603</v>
      </c>
      <c r="BR141" s="103">
        <v>1073.587</v>
      </c>
      <c r="BS141" s="104">
        <v>2.14288822355289</v>
      </c>
      <c r="BT141" s="103">
        <v>218988.785756135</v>
      </c>
      <c r="BU141" s="103">
        <v>177372.264815617</v>
      </c>
      <c r="BV141" s="153">
        <v>64.9309090909091</v>
      </c>
    </row>
    <row r="142" spans="1:74" s="103" customFormat="1" ht="12.75">
      <c r="A142" s="103">
        <v>143</v>
      </c>
      <c r="B142" s="102">
        <v>42614</v>
      </c>
      <c r="C142" s="102">
        <v>42643</v>
      </c>
      <c r="D142" s="103">
        <v>1263</v>
      </c>
      <c r="E142" s="103">
        <v>363350.004100991</v>
      </c>
      <c r="F142" s="103">
        <v>1908.492</v>
      </c>
      <c r="G142" s="104">
        <v>1.5110783847981</v>
      </c>
      <c r="H142" s="118">
        <v>283290.282450387</v>
      </c>
      <c r="I142" s="103">
        <v>190385.919407045</v>
      </c>
      <c r="K142" s="102">
        <v>42614</v>
      </c>
      <c r="L142" s="103">
        <v>237</v>
      </c>
      <c r="M142" s="103">
        <v>43716.1503587171</v>
      </c>
      <c r="N142" s="103">
        <v>176.532</v>
      </c>
      <c r="O142" s="104">
        <v>0.744860759493671</v>
      </c>
      <c r="P142" s="103">
        <v>383924.330633807</v>
      </c>
      <c r="Q142" s="103">
        <v>247638.673774257</v>
      </c>
      <c r="S142" s="102">
        <v>42614</v>
      </c>
      <c r="T142" s="103">
        <v>731</v>
      </c>
      <c r="U142" s="103">
        <v>218318.225490044</v>
      </c>
      <c r="V142" s="103">
        <v>1043.476</v>
      </c>
      <c r="W142" s="104">
        <v>1.42746374829001</v>
      </c>
      <c r="X142" s="103">
        <v>275955.495989001</v>
      </c>
      <c r="Y142" s="103">
        <v>209222.086075812</v>
      </c>
      <c r="AA142" s="102">
        <v>42614</v>
      </c>
      <c r="AB142" s="103">
        <v>96</v>
      </c>
      <c r="AC142" s="103">
        <v>19572.6064175951</v>
      </c>
      <c r="AD142" s="103">
        <v>287.764</v>
      </c>
      <c r="AE142" s="104">
        <v>2.99754166666667</v>
      </c>
      <c r="AF142" s="103">
        <v>107274.998597545</v>
      </c>
      <c r="AG142" s="103">
        <v>68016.1744262489</v>
      </c>
      <c r="AI142" s="102">
        <v>42614</v>
      </c>
      <c r="AJ142" s="103">
        <v>199</v>
      </c>
      <c r="AK142" s="103">
        <v>81743.0218346347</v>
      </c>
      <c r="AL142" s="103">
        <v>400.72</v>
      </c>
      <c r="AM142" s="104">
        <v>2.01366834170854</v>
      </c>
      <c r="AN142" s="103">
        <v>275294.939403529</v>
      </c>
      <c r="AO142" s="103">
        <v>203990.371917136</v>
      </c>
      <c r="AQ142" s="102">
        <v>42614</v>
      </c>
      <c r="AR142" s="103">
        <v>21</v>
      </c>
      <c r="AS142" s="103">
        <v>4334.0597928317</v>
      </c>
      <c r="AT142" s="103">
        <v>4.664</v>
      </c>
      <c r="AU142" s="104">
        <v>0.222095238095238</v>
      </c>
      <c r="AV142" s="103">
        <v>1001006.9224366</v>
      </c>
      <c r="AW142" s="103">
        <v>929258.103094275</v>
      </c>
      <c r="AY142" s="102">
        <v>42614</v>
      </c>
      <c r="AZ142" s="103">
        <v>156</v>
      </c>
      <c r="BA142" s="103">
        <v>64784.7444303085</v>
      </c>
      <c r="BB142" s="103">
        <v>156.251</v>
      </c>
      <c r="BC142" s="104">
        <v>1.00160897435897</v>
      </c>
      <c r="BD142" s="103">
        <v>469407.84486191</v>
      </c>
      <c r="BE142" s="103">
        <v>414619.710787825</v>
      </c>
      <c r="BG142" s="102">
        <v>42614</v>
      </c>
      <c r="BH142" s="103">
        <v>216</v>
      </c>
      <c r="BI142" s="103">
        <v>39382.0905658854</v>
      </c>
      <c r="BJ142" s="103">
        <v>171.868</v>
      </c>
      <c r="BK142" s="104">
        <v>0.795685185185185</v>
      </c>
      <c r="BL142" s="103">
        <v>323930.189764091</v>
      </c>
      <c r="BM142" s="103">
        <v>229141.495600609</v>
      </c>
      <c r="BO142" s="102">
        <v>42614</v>
      </c>
      <c r="BP142" s="103">
        <v>575</v>
      </c>
      <c r="BQ142" s="103">
        <v>153533.481059735</v>
      </c>
      <c r="BR142" s="103">
        <v>887.224999999999</v>
      </c>
      <c r="BS142" s="104">
        <v>1.543</v>
      </c>
      <c r="BT142" s="103">
        <v>223471.032642612</v>
      </c>
      <c r="BU142" s="103">
        <v>173049.092462155</v>
      </c>
      <c r="BV142" s="153">
        <v>64.55363636363637</v>
      </c>
    </row>
    <row r="143" spans="1:74" s="103" customFormat="1" ht="12.75">
      <c r="A143" s="103">
        <v>144</v>
      </c>
      <c r="B143" s="102">
        <v>42644</v>
      </c>
      <c r="C143" s="102">
        <v>42674</v>
      </c>
      <c r="D143" s="103">
        <v>1005</v>
      </c>
      <c r="E143" s="103">
        <v>243562.49359772</v>
      </c>
      <c r="F143" s="103">
        <v>1395.989</v>
      </c>
      <c r="G143" s="104">
        <v>1.38904378109453</v>
      </c>
      <c r="H143" s="118">
        <v>267962.857247878</v>
      </c>
      <c r="I143" s="103">
        <v>174473.07507274</v>
      </c>
      <c r="K143" s="102">
        <v>42644</v>
      </c>
      <c r="L143" s="103">
        <v>197</v>
      </c>
      <c r="M143" s="103">
        <v>26682.4200862361</v>
      </c>
      <c r="N143" s="103">
        <v>105.191</v>
      </c>
      <c r="O143" s="104">
        <v>0.533964467005076</v>
      </c>
      <c r="P143" s="103">
        <v>336807.983411113</v>
      </c>
      <c r="Q143" s="103">
        <v>253656.872605414</v>
      </c>
      <c r="S143" s="102">
        <v>42644</v>
      </c>
      <c r="T143" s="103">
        <v>591</v>
      </c>
      <c r="U143" s="103">
        <v>165599.197747892</v>
      </c>
      <c r="V143" s="103">
        <v>804.939</v>
      </c>
      <c r="W143" s="104">
        <v>1.36199492385787</v>
      </c>
      <c r="X143" s="103">
        <v>272984.114163327</v>
      </c>
      <c r="Y143" s="103">
        <v>205728.878521096</v>
      </c>
      <c r="AA143" s="102">
        <v>42644</v>
      </c>
      <c r="AB143" s="103">
        <v>88</v>
      </c>
      <c r="AC143" s="103">
        <v>18603.7805225712</v>
      </c>
      <c r="AD143" s="103">
        <v>291.682</v>
      </c>
      <c r="AE143" s="104">
        <v>3.31456818181818</v>
      </c>
      <c r="AF143" s="103">
        <v>105949.831835225</v>
      </c>
      <c r="AG143" s="103">
        <v>63781.0373028545</v>
      </c>
      <c r="AI143" s="102">
        <v>42644</v>
      </c>
      <c r="AJ143" s="103">
        <v>129</v>
      </c>
      <c r="AK143" s="103">
        <v>32677.0952410203</v>
      </c>
      <c r="AL143" s="103">
        <v>194.177</v>
      </c>
      <c r="AM143" s="104">
        <v>1.5052480620155</v>
      </c>
      <c r="AN143" s="103">
        <v>250343.427365129</v>
      </c>
      <c r="AO143" s="103">
        <v>168285.096798386</v>
      </c>
      <c r="AQ143" s="102">
        <v>42644</v>
      </c>
      <c r="AR143" s="103">
        <v>15</v>
      </c>
      <c r="AS143" s="103">
        <v>4015.1433613953</v>
      </c>
      <c r="AT143" s="103">
        <v>4.177</v>
      </c>
      <c r="AU143" s="104">
        <v>0.278466666666667</v>
      </c>
      <c r="AV143" s="103">
        <v>1005199.77261304</v>
      </c>
      <c r="AW143" s="103">
        <v>961250.505481278</v>
      </c>
      <c r="AY143" s="102">
        <v>42644</v>
      </c>
      <c r="AZ143" s="103">
        <v>115</v>
      </c>
      <c r="BA143" s="103">
        <v>36486.4368055096</v>
      </c>
      <c r="BB143" s="103">
        <v>102.374</v>
      </c>
      <c r="BC143" s="104">
        <v>0.890208695652174</v>
      </c>
      <c r="BD143" s="103">
        <v>479165.728413819</v>
      </c>
      <c r="BE143" s="103">
        <v>356403.352467517</v>
      </c>
      <c r="BG143" s="102">
        <v>42644</v>
      </c>
      <c r="BH143" s="103">
        <v>182</v>
      </c>
      <c r="BI143" s="103">
        <v>22667.2767248408</v>
      </c>
      <c r="BJ143" s="103">
        <v>101.014</v>
      </c>
      <c r="BK143" s="104">
        <v>0.555021978021978</v>
      </c>
      <c r="BL143" s="103">
        <v>281720.748037328</v>
      </c>
      <c r="BM143" s="103">
        <v>224397.37783714</v>
      </c>
      <c r="BO143" s="102">
        <v>42644</v>
      </c>
      <c r="BP143" s="103">
        <v>476</v>
      </c>
      <c r="BQ143" s="103">
        <v>129112.760942382</v>
      </c>
      <c r="BR143" s="103">
        <v>702.565</v>
      </c>
      <c r="BS143" s="104">
        <v>1.4759768907563</v>
      </c>
      <c r="BT143" s="103">
        <v>223171.32920785</v>
      </c>
      <c r="BU143" s="103">
        <v>183773.40309065</v>
      </c>
      <c r="BV143" s="153">
        <v>62.61428571428572</v>
      </c>
    </row>
    <row r="144" spans="1:74" s="103" customFormat="1" ht="12.75">
      <c r="A144" s="103">
        <v>145</v>
      </c>
      <c r="B144" s="102">
        <v>42675</v>
      </c>
      <c r="C144" s="102">
        <v>42704</v>
      </c>
      <c r="D144" s="103">
        <v>1180</v>
      </c>
      <c r="E144" s="103">
        <v>269829.181679886</v>
      </c>
      <c r="F144" s="103">
        <v>1577.55</v>
      </c>
      <c r="G144" s="104">
        <v>1.33690677966102</v>
      </c>
      <c r="H144" s="118">
        <v>275946.633719799</v>
      </c>
      <c r="I144" s="103">
        <v>171043.18828556</v>
      </c>
      <c r="K144" s="102">
        <v>42675</v>
      </c>
      <c r="L144" s="103">
        <v>235</v>
      </c>
      <c r="M144" s="103">
        <v>36746.6158348668</v>
      </c>
      <c r="N144" s="103">
        <v>139.864</v>
      </c>
      <c r="O144" s="104">
        <v>0.595165957446809</v>
      </c>
      <c r="P144" s="103">
        <v>367106.127428813</v>
      </c>
      <c r="Q144" s="103">
        <v>262731.051842267</v>
      </c>
      <c r="S144" s="102">
        <v>42675</v>
      </c>
      <c r="T144" s="103">
        <v>656</v>
      </c>
      <c r="U144" s="103">
        <v>145704.099024432</v>
      </c>
      <c r="V144" s="103">
        <v>731.655</v>
      </c>
      <c r="W144" s="104">
        <v>1.11532774390244</v>
      </c>
      <c r="X144" s="103">
        <v>274221.917090842</v>
      </c>
      <c r="Y144" s="103">
        <v>199143.174070337</v>
      </c>
      <c r="AA144" s="102">
        <v>42675</v>
      </c>
      <c r="AB144" s="103">
        <v>87</v>
      </c>
      <c r="AC144" s="103">
        <v>23697.1944349263</v>
      </c>
      <c r="AD144" s="103">
        <v>379.614</v>
      </c>
      <c r="AE144" s="104">
        <v>4.36337931034483</v>
      </c>
      <c r="AF144" s="103">
        <v>105477.253160978</v>
      </c>
      <c r="AG144" s="103">
        <v>62424.4480839123</v>
      </c>
      <c r="AI144" s="102">
        <v>42675</v>
      </c>
      <c r="AJ144" s="103">
        <v>202</v>
      </c>
      <c r="AK144" s="103">
        <v>63681.2723856603</v>
      </c>
      <c r="AL144" s="103">
        <v>326.417</v>
      </c>
      <c r="AM144" s="104">
        <v>1.61592574257426</v>
      </c>
      <c r="AN144" s="103">
        <v>248915.788153438</v>
      </c>
      <c r="AO144" s="103">
        <v>195091.776426045</v>
      </c>
      <c r="AQ144" s="102">
        <v>42675</v>
      </c>
      <c r="AR144" s="103">
        <v>23</v>
      </c>
      <c r="AS144" s="103">
        <v>6176.0382860109</v>
      </c>
      <c r="AT144" s="103">
        <v>5.823</v>
      </c>
      <c r="AU144" s="104">
        <v>0.253173913043478</v>
      </c>
      <c r="AV144" s="103">
        <v>1044154.34103743</v>
      </c>
      <c r="AW144" s="103">
        <v>1060628.24764055</v>
      </c>
      <c r="AY144" s="102">
        <v>42675</v>
      </c>
      <c r="AZ144" s="103">
        <v>128</v>
      </c>
      <c r="BA144" s="103">
        <v>38830.044752252</v>
      </c>
      <c r="BB144" s="103">
        <v>88.355</v>
      </c>
      <c r="BC144" s="104">
        <v>0.6902734375</v>
      </c>
      <c r="BD144" s="103">
        <v>491010.078340008</v>
      </c>
      <c r="BE144" s="103">
        <v>439477.615893294</v>
      </c>
      <c r="BG144" s="102">
        <v>42675</v>
      </c>
      <c r="BH144" s="103">
        <v>212</v>
      </c>
      <c r="BI144" s="103">
        <v>30570.5775488559</v>
      </c>
      <c r="BJ144" s="103">
        <v>134.041</v>
      </c>
      <c r="BK144" s="104">
        <v>0.632268867924528</v>
      </c>
      <c r="BL144" s="103">
        <v>293652.783499576</v>
      </c>
      <c r="BM144" s="103">
        <v>228068.856162338</v>
      </c>
      <c r="BO144" s="102">
        <v>42675</v>
      </c>
      <c r="BP144" s="103">
        <v>528</v>
      </c>
      <c r="BQ144" s="103">
        <v>106874.05427218</v>
      </c>
      <c r="BR144" s="103">
        <v>643.300000000001</v>
      </c>
      <c r="BS144" s="104">
        <v>1.21837121212121</v>
      </c>
      <c r="BT144" s="103">
        <v>221667.211333468</v>
      </c>
      <c r="BU144" s="103">
        <v>166134.080945407</v>
      </c>
      <c r="BV144" s="153">
        <v>64.30761904761906</v>
      </c>
    </row>
    <row r="145" spans="1:74" s="103" customFormat="1" ht="12.75">
      <c r="A145" s="103">
        <v>146</v>
      </c>
      <c r="B145" s="102">
        <v>42705</v>
      </c>
      <c r="C145" s="102">
        <v>42735</v>
      </c>
      <c r="D145" s="103">
        <v>1609</v>
      </c>
      <c r="E145" s="103">
        <v>469882.884876</v>
      </c>
      <c r="F145" s="103">
        <v>2511.464</v>
      </c>
      <c r="G145" s="104">
        <v>1.56088502175264</v>
      </c>
      <c r="H145" s="118">
        <v>287105.22233926</v>
      </c>
      <c r="I145" s="103">
        <v>187095.210154715</v>
      </c>
      <c r="K145" s="102">
        <v>42705</v>
      </c>
      <c r="L145" s="103">
        <v>303</v>
      </c>
      <c r="M145" s="103">
        <v>58730.866212</v>
      </c>
      <c r="N145" s="103">
        <v>223.726</v>
      </c>
      <c r="O145" s="104">
        <v>0.738369636963696</v>
      </c>
      <c r="P145" s="103">
        <v>408537.445002086</v>
      </c>
      <c r="Q145" s="103">
        <v>262512.476028714</v>
      </c>
      <c r="S145" s="102">
        <v>42705</v>
      </c>
      <c r="T145" s="103">
        <v>1004</v>
      </c>
      <c r="U145" s="103">
        <v>326029.112577</v>
      </c>
      <c r="V145" s="103">
        <v>1527.646</v>
      </c>
      <c r="W145" s="104">
        <v>1.52155976095618</v>
      </c>
      <c r="X145" s="103">
        <v>274491.399364155</v>
      </c>
      <c r="Y145" s="103">
        <v>213419.28206993</v>
      </c>
      <c r="AA145" s="102">
        <v>42705</v>
      </c>
      <c r="AB145" s="103">
        <v>107</v>
      </c>
      <c r="AC145" s="103">
        <v>34851.992004</v>
      </c>
      <c r="AD145" s="103">
        <v>514.645</v>
      </c>
      <c r="AE145" s="104">
        <v>4.80976635514019</v>
      </c>
      <c r="AF145" s="103">
        <v>101982.058614959</v>
      </c>
      <c r="AG145" s="103">
        <v>67720.4519698044</v>
      </c>
      <c r="AI145" s="102">
        <v>42705</v>
      </c>
      <c r="AJ145" s="103">
        <v>195</v>
      </c>
      <c r="AK145" s="103">
        <v>50270.914083</v>
      </c>
      <c r="AL145" s="103">
        <v>245.447</v>
      </c>
      <c r="AM145" s="104">
        <v>1.25870256410256</v>
      </c>
      <c r="AN145" s="103">
        <v>264943.649614493</v>
      </c>
      <c r="AO145" s="103">
        <v>204813.723871141</v>
      </c>
      <c r="AQ145" s="102">
        <v>42705</v>
      </c>
      <c r="AR145" s="103">
        <v>30</v>
      </c>
      <c r="AS145" s="103">
        <v>11906.011972</v>
      </c>
      <c r="AT145" s="103">
        <v>16.52</v>
      </c>
      <c r="AU145" s="104">
        <v>0.550666666666667</v>
      </c>
      <c r="AV145" s="103">
        <v>995916.733333333</v>
      </c>
      <c r="AW145" s="103">
        <v>720702.903874092</v>
      </c>
      <c r="AY145" s="102">
        <v>42705</v>
      </c>
      <c r="AZ145" s="103">
        <v>201</v>
      </c>
      <c r="BA145" s="103">
        <v>79417.174233</v>
      </c>
      <c r="BB145" s="103">
        <v>184.847</v>
      </c>
      <c r="BC145" s="104">
        <v>0.919636815920398</v>
      </c>
      <c r="BD145" s="103">
        <v>459933.530219494</v>
      </c>
      <c r="BE145" s="103">
        <v>429637.344576866</v>
      </c>
      <c r="BG145" s="102">
        <v>42705</v>
      </c>
      <c r="BH145" s="103">
        <v>273</v>
      </c>
      <c r="BI145" s="103">
        <v>46824.85424</v>
      </c>
      <c r="BJ145" s="103">
        <v>207.206</v>
      </c>
      <c r="BK145" s="104">
        <v>0.758996336996337</v>
      </c>
      <c r="BL145" s="103">
        <v>343990.27046019</v>
      </c>
      <c r="BM145" s="103">
        <v>225982.134880264</v>
      </c>
      <c r="BO145" s="102">
        <v>42705</v>
      </c>
      <c r="BP145" s="103">
        <v>803</v>
      </c>
      <c r="BQ145" s="103">
        <v>246611.938344</v>
      </c>
      <c r="BR145" s="103">
        <v>1342.799</v>
      </c>
      <c r="BS145" s="104">
        <v>1.67222789539228</v>
      </c>
      <c r="BT145" s="103">
        <v>228073.132487538</v>
      </c>
      <c r="BU145" s="103">
        <v>183655.140005317</v>
      </c>
      <c r="BV145" s="153">
        <v>62.086521739130426</v>
      </c>
    </row>
    <row r="146" spans="1:74" s="103" customFormat="1" ht="12.75">
      <c r="A146" s="103">
        <v>147</v>
      </c>
      <c r="B146" s="102">
        <v>42736</v>
      </c>
      <c r="C146" s="102">
        <v>42766</v>
      </c>
      <c r="D146" s="103">
        <v>1033</v>
      </c>
      <c r="E146" s="103">
        <v>217879.169818</v>
      </c>
      <c r="F146" s="103">
        <v>1306.444</v>
      </c>
      <c r="G146" s="104">
        <v>1.26470861568248</v>
      </c>
      <c r="H146" s="118">
        <v>263785.485593824</v>
      </c>
      <c r="I146" s="103">
        <v>166772.682042246</v>
      </c>
      <c r="K146" s="102">
        <v>42736</v>
      </c>
      <c r="L146" s="103">
        <v>241</v>
      </c>
      <c r="M146" s="103">
        <v>34357.101051</v>
      </c>
      <c r="N146" s="103">
        <v>138.742</v>
      </c>
      <c r="O146" s="104">
        <v>0.575692946058091</v>
      </c>
      <c r="P146" s="103">
        <v>370461.865661082</v>
      </c>
      <c r="Q146" s="103">
        <v>247633.024253651</v>
      </c>
      <c r="S146" s="102">
        <v>42736</v>
      </c>
      <c r="T146" s="103">
        <v>548</v>
      </c>
      <c r="U146" s="103">
        <v>138589.551879</v>
      </c>
      <c r="V146" s="103">
        <v>721.522999999999</v>
      </c>
      <c r="W146" s="104">
        <v>1.31664781021898</v>
      </c>
      <c r="X146" s="103">
        <v>252831.546961013</v>
      </c>
      <c r="Y146" s="103">
        <v>192079.187883131</v>
      </c>
      <c r="AA146" s="102">
        <v>42736</v>
      </c>
      <c r="AB146" s="103">
        <v>111</v>
      </c>
      <c r="AC146" s="103">
        <v>18732.050239</v>
      </c>
      <c r="AD146" s="103">
        <v>316.747</v>
      </c>
      <c r="AE146" s="104">
        <v>2.85357657657658</v>
      </c>
      <c r="AF146" s="103">
        <v>97496.2792792793</v>
      </c>
      <c r="AG146" s="103">
        <v>59138.8402699947</v>
      </c>
      <c r="AI146" s="102">
        <v>42736</v>
      </c>
      <c r="AJ146" s="103">
        <v>133</v>
      </c>
      <c r="AK146" s="103">
        <v>26200.466649</v>
      </c>
      <c r="AL146" s="103">
        <v>129.432</v>
      </c>
      <c r="AM146" s="104">
        <v>0.973172932330827</v>
      </c>
      <c r="AN146" s="103">
        <v>254400.91924409</v>
      </c>
      <c r="AO146" s="103">
        <v>202426.49923512</v>
      </c>
      <c r="AQ146" s="102">
        <v>42736</v>
      </c>
      <c r="AR146" s="103">
        <v>18</v>
      </c>
      <c r="AS146" s="103">
        <v>5977.483448</v>
      </c>
      <c r="AT146" s="103">
        <v>7.296</v>
      </c>
      <c r="AU146" s="104">
        <v>0.405333333333333</v>
      </c>
      <c r="AV146" s="103">
        <v>1045338</v>
      </c>
      <c r="AW146" s="103">
        <v>819282.270833333</v>
      </c>
      <c r="AY146" s="102">
        <v>42736</v>
      </c>
      <c r="AZ146" s="103">
        <v>94</v>
      </c>
      <c r="BA146" s="103">
        <v>30108.500714</v>
      </c>
      <c r="BB146" s="103">
        <v>71.12</v>
      </c>
      <c r="BC146" s="104">
        <v>0.756595744680851</v>
      </c>
      <c r="BD146" s="103">
        <v>465296.152178318</v>
      </c>
      <c r="BE146" s="103">
        <v>423347.872806524</v>
      </c>
      <c r="BG146" s="102">
        <v>42736</v>
      </c>
      <c r="BH146" s="103">
        <v>223</v>
      </c>
      <c r="BI146" s="103">
        <v>28379.617603</v>
      </c>
      <c r="BJ146" s="103">
        <v>131.446</v>
      </c>
      <c r="BK146" s="104">
        <v>0.589443946188341</v>
      </c>
      <c r="BL146" s="103">
        <v>315987.558853456</v>
      </c>
      <c r="BM146" s="103">
        <v>215903.24241894</v>
      </c>
      <c r="BO146" s="102">
        <v>42736</v>
      </c>
      <c r="BP146" s="103">
        <v>454</v>
      </c>
      <c r="BQ146" s="103">
        <v>108481.051165</v>
      </c>
      <c r="BR146" s="103">
        <v>650.402999999999</v>
      </c>
      <c r="BS146" s="104">
        <v>1.43260572687225</v>
      </c>
      <c r="BT146" s="103">
        <v>208841.078039368</v>
      </c>
      <c r="BU146" s="103">
        <v>166790.514750086</v>
      </c>
      <c r="BV146" s="154">
        <v>59.625</v>
      </c>
    </row>
    <row r="147" spans="1:74" s="103" customFormat="1" ht="12.75">
      <c r="A147" s="103">
        <v>148</v>
      </c>
      <c r="B147" s="102">
        <v>42767</v>
      </c>
      <c r="C147" s="102">
        <v>42794</v>
      </c>
      <c r="D147" s="103">
        <v>1372</v>
      </c>
      <c r="E147" s="103">
        <v>403430.225778</v>
      </c>
      <c r="F147" s="103">
        <v>2129.114</v>
      </c>
      <c r="G147" s="104">
        <v>1.55183236151603</v>
      </c>
      <c r="H147" s="118">
        <v>260286.472478727</v>
      </c>
      <c r="I147" s="103">
        <v>189482.679545576</v>
      </c>
      <c r="K147" s="102">
        <v>42767</v>
      </c>
      <c r="L147" s="103">
        <v>232</v>
      </c>
      <c r="M147" s="103">
        <v>38197.549644</v>
      </c>
      <c r="N147" s="103">
        <v>170.072</v>
      </c>
      <c r="O147" s="104">
        <v>0.733068965517241</v>
      </c>
      <c r="P147" s="103">
        <v>301088.363590264</v>
      </c>
      <c r="Q147" s="103">
        <v>224596.345336093</v>
      </c>
      <c r="S147" s="102">
        <v>42767</v>
      </c>
      <c r="T147" s="103">
        <v>883</v>
      </c>
      <c r="U147" s="103">
        <v>311303.668511</v>
      </c>
      <c r="V147" s="103">
        <v>1458.128</v>
      </c>
      <c r="W147" s="104">
        <v>1.65133408833522</v>
      </c>
      <c r="X147" s="103">
        <v>269203.221469688</v>
      </c>
      <c r="Y147" s="103">
        <v>213495.432850202</v>
      </c>
      <c r="AA147" s="102">
        <v>42767</v>
      </c>
      <c r="AB147" s="103">
        <v>96</v>
      </c>
      <c r="AC147" s="103">
        <v>19956.75999</v>
      </c>
      <c r="AD147" s="103">
        <v>332.536</v>
      </c>
      <c r="AE147" s="104">
        <v>3.46391666666667</v>
      </c>
      <c r="AF147" s="103">
        <v>99601.9270500533</v>
      </c>
      <c r="AG147" s="103">
        <v>60013.8330586764</v>
      </c>
      <c r="AI147" s="102">
        <v>42767</v>
      </c>
      <c r="AJ147" s="103">
        <v>161</v>
      </c>
      <c r="AK147" s="103">
        <v>33972.247633</v>
      </c>
      <c r="AL147" s="103">
        <v>168.378</v>
      </c>
      <c r="AM147" s="104">
        <v>1.04582608695652</v>
      </c>
      <c r="AN147" s="103">
        <v>248399.443064182</v>
      </c>
      <c r="AO147" s="103">
        <v>201761.795679958</v>
      </c>
      <c r="AQ147" s="102">
        <v>42767</v>
      </c>
      <c r="AR147" s="103">
        <v>16</v>
      </c>
      <c r="AS147" s="103">
        <v>6963.387167</v>
      </c>
      <c r="AT147" s="103">
        <v>11.293</v>
      </c>
      <c r="AU147" s="104">
        <v>0.7058125</v>
      </c>
      <c r="AV147" s="103">
        <v>862542.125</v>
      </c>
      <c r="AW147" s="103">
        <v>616610.924200832</v>
      </c>
      <c r="AY147" s="102">
        <v>42767</v>
      </c>
      <c r="AZ147" s="103">
        <v>185</v>
      </c>
      <c r="BA147" s="103">
        <v>82535.421208</v>
      </c>
      <c r="BB147" s="103">
        <v>189.974</v>
      </c>
      <c r="BC147" s="104">
        <v>1.02688648648649</v>
      </c>
      <c r="BD147" s="103">
        <v>475020.486133826</v>
      </c>
      <c r="BE147" s="103">
        <v>434456.405655511</v>
      </c>
      <c r="BG147" s="102">
        <v>42767</v>
      </c>
      <c r="BH147" s="103">
        <v>216</v>
      </c>
      <c r="BI147" s="103">
        <v>31234.162477</v>
      </c>
      <c r="BJ147" s="103">
        <v>158.779</v>
      </c>
      <c r="BK147" s="104">
        <v>0.735087962962963</v>
      </c>
      <c r="BL147" s="103">
        <v>259499.196078431</v>
      </c>
      <c r="BM147" s="103">
        <v>196714.694493604</v>
      </c>
      <c r="BO147" s="102">
        <v>42767</v>
      </c>
      <c r="BP147" s="103">
        <v>698</v>
      </c>
      <c r="BQ147" s="103">
        <v>228768.247303</v>
      </c>
      <c r="BR147" s="103">
        <v>1268.154</v>
      </c>
      <c r="BS147" s="104">
        <v>1.81683954154728</v>
      </c>
      <c r="BT147" s="103">
        <v>214652.800319451</v>
      </c>
      <c r="BU147" s="103">
        <v>180394.689685164</v>
      </c>
      <c r="BV147" s="153">
        <v>58.53444444444445</v>
      </c>
    </row>
    <row r="148" spans="1:74" s="103" customFormat="1" ht="12.75">
      <c r="A148" s="103">
        <v>149</v>
      </c>
      <c r="B148" s="102">
        <v>42795</v>
      </c>
      <c r="C148" s="102">
        <v>42825</v>
      </c>
      <c r="D148" s="103">
        <v>1259</v>
      </c>
      <c r="E148" s="103">
        <v>299234.252404</v>
      </c>
      <c r="F148" s="103">
        <v>1632.391</v>
      </c>
      <c r="G148" s="104">
        <v>1.29657744241461</v>
      </c>
      <c r="H148" s="118">
        <v>241716.385239033</v>
      </c>
      <c r="I148" s="103">
        <v>183310.403208545</v>
      </c>
      <c r="K148" s="102">
        <v>42795</v>
      </c>
      <c r="L148" s="103">
        <v>260</v>
      </c>
      <c r="M148" s="103">
        <v>33716.407666</v>
      </c>
      <c r="N148" s="103">
        <v>146.282</v>
      </c>
      <c r="O148" s="104">
        <v>0.562623076923077</v>
      </c>
      <c r="P148" s="103">
        <v>288864.731304192</v>
      </c>
      <c r="Q148" s="103">
        <v>230489.107791799</v>
      </c>
      <c r="S148" s="102">
        <v>42795</v>
      </c>
      <c r="T148" s="103">
        <v>750</v>
      </c>
      <c r="U148" s="103">
        <v>213085.359629</v>
      </c>
      <c r="V148" s="103">
        <v>1012.354</v>
      </c>
      <c r="W148" s="104">
        <v>1.34980533333333</v>
      </c>
      <c r="X148" s="103">
        <v>244558.149614406</v>
      </c>
      <c r="Y148" s="103">
        <v>210485.027598054</v>
      </c>
      <c r="AA148" s="102">
        <v>42795</v>
      </c>
      <c r="AB148" s="103">
        <v>87</v>
      </c>
      <c r="AC148" s="103">
        <v>19773.218447</v>
      </c>
      <c r="AD148" s="103">
        <v>304.475</v>
      </c>
      <c r="AE148" s="104">
        <v>3.49971264367816</v>
      </c>
      <c r="AF148" s="103">
        <v>103840.580822238</v>
      </c>
      <c r="AG148" s="103">
        <v>64942.0098431727</v>
      </c>
      <c r="AI148" s="102">
        <v>42795</v>
      </c>
      <c r="AJ148" s="103">
        <v>162</v>
      </c>
      <c r="AK148" s="103">
        <v>32659.266662</v>
      </c>
      <c r="AL148" s="103">
        <v>169.28</v>
      </c>
      <c r="AM148" s="104">
        <v>1.04493827160494</v>
      </c>
      <c r="AN148" s="103">
        <v>226934.297126628</v>
      </c>
      <c r="AO148" s="103">
        <v>192930.450508034</v>
      </c>
      <c r="AQ148" s="102">
        <v>42795</v>
      </c>
      <c r="AR148" s="103">
        <v>17</v>
      </c>
      <c r="AS148" s="103">
        <v>5033.3512</v>
      </c>
      <c r="AT148" s="103">
        <v>5.302</v>
      </c>
      <c r="AU148" s="104">
        <v>0.311882352941176</v>
      </c>
      <c r="AV148" s="103">
        <v>887975.479052052</v>
      </c>
      <c r="AW148" s="103">
        <v>949330.667672576</v>
      </c>
      <c r="AY148" s="102">
        <v>42795</v>
      </c>
      <c r="AZ148" s="103">
        <v>131</v>
      </c>
      <c r="BA148" s="103">
        <v>44604.786688</v>
      </c>
      <c r="BB148" s="103">
        <v>103.289</v>
      </c>
      <c r="BC148" s="104">
        <v>0.788465648854962</v>
      </c>
      <c r="BD148" s="103">
        <v>435842.960413709</v>
      </c>
      <c r="BE148" s="103">
        <v>431844.501234401</v>
      </c>
      <c r="BG148" s="102">
        <v>42795</v>
      </c>
      <c r="BH148" s="103">
        <v>243</v>
      </c>
      <c r="BI148" s="103">
        <v>28683.056466000002</v>
      </c>
      <c r="BJ148" s="103">
        <v>140.98</v>
      </c>
      <c r="BK148" s="104">
        <v>0.580164609053498</v>
      </c>
      <c r="BL148" s="103">
        <v>246951.633725123</v>
      </c>
      <c r="BM148" s="103">
        <v>203454.791218613</v>
      </c>
      <c r="BO148" s="102">
        <v>42795</v>
      </c>
      <c r="BP148" s="103">
        <v>619</v>
      </c>
      <c r="BQ148" s="103">
        <v>168480.572941</v>
      </c>
      <c r="BR148" s="103">
        <v>909.064999999999</v>
      </c>
      <c r="BS148" s="104">
        <v>1.46860258481422</v>
      </c>
      <c r="BT148" s="103">
        <v>204076.226811968</v>
      </c>
      <c r="BU148" s="103">
        <v>185333.912251599</v>
      </c>
      <c r="BV148" s="153">
        <v>58.00181818181818</v>
      </c>
    </row>
    <row r="149" spans="1:74" s="103" customFormat="1" ht="12.75">
      <c r="A149" s="103">
        <v>150</v>
      </c>
      <c r="B149" s="102">
        <v>42826</v>
      </c>
      <c r="C149" s="102">
        <v>42855</v>
      </c>
      <c r="D149" s="103">
        <v>1312</v>
      </c>
      <c r="E149" s="103">
        <v>309078.590676</v>
      </c>
      <c r="F149" s="103">
        <v>1661.969</v>
      </c>
      <c r="G149" s="104">
        <v>1.26674466463415</v>
      </c>
      <c r="H149" s="118">
        <v>253658.759535109</v>
      </c>
      <c r="I149" s="103">
        <v>185971.333205373</v>
      </c>
      <c r="K149" s="102">
        <v>42826</v>
      </c>
      <c r="L149" s="103">
        <v>262</v>
      </c>
      <c r="M149" s="103">
        <v>36831.521551</v>
      </c>
      <c r="N149" s="103">
        <v>151.811</v>
      </c>
      <c r="O149" s="104">
        <v>0.579431297709924</v>
      </c>
      <c r="P149" s="103">
        <v>346785.661201616</v>
      </c>
      <c r="Q149" s="103">
        <v>242614.313528005</v>
      </c>
      <c r="S149" s="102">
        <v>42826</v>
      </c>
      <c r="T149" s="103">
        <v>778</v>
      </c>
      <c r="U149" s="103">
        <v>220782.502083</v>
      </c>
      <c r="V149" s="103">
        <v>1087.961</v>
      </c>
      <c r="W149" s="104">
        <v>1.39840745501285</v>
      </c>
      <c r="X149" s="103">
        <v>247071.861652117</v>
      </c>
      <c r="Y149" s="103">
        <v>202932.368056392</v>
      </c>
      <c r="AA149" s="102">
        <v>42826</v>
      </c>
      <c r="AB149" s="103">
        <v>98</v>
      </c>
      <c r="AC149" s="103">
        <v>13713.311432</v>
      </c>
      <c r="AD149" s="103">
        <v>224.534</v>
      </c>
      <c r="AE149" s="104">
        <v>2.29116326530612</v>
      </c>
      <c r="AF149" s="103">
        <v>107202.059520481</v>
      </c>
      <c r="AG149" s="103">
        <v>61074.5429734472</v>
      </c>
      <c r="AI149" s="102">
        <v>42826</v>
      </c>
      <c r="AJ149" s="103">
        <v>174</v>
      </c>
      <c r="AK149" s="103">
        <v>37751.25561</v>
      </c>
      <c r="AL149" s="103">
        <v>197.663</v>
      </c>
      <c r="AM149" s="104">
        <v>1.13599425287356</v>
      </c>
      <c r="AN149" s="103">
        <v>225372.063660266</v>
      </c>
      <c r="AO149" s="103">
        <v>190987.972508765</v>
      </c>
      <c r="AQ149" s="102">
        <v>42826</v>
      </c>
      <c r="AR149" s="103">
        <v>19</v>
      </c>
      <c r="AS149" s="103">
        <v>5225.042866</v>
      </c>
      <c r="AT149" s="103">
        <v>5.01</v>
      </c>
      <c r="AU149" s="104">
        <v>0.263684210526316</v>
      </c>
      <c r="AV149" s="103">
        <v>948679.70074813</v>
      </c>
      <c r="AW149" s="103">
        <v>1042922.72774451</v>
      </c>
      <c r="AY149" s="102">
        <v>42826</v>
      </c>
      <c r="AZ149" s="103">
        <v>141</v>
      </c>
      <c r="BA149" s="103">
        <v>46460.697005</v>
      </c>
      <c r="BB149" s="103">
        <v>122.553</v>
      </c>
      <c r="BC149" s="104">
        <v>0.869170212765957</v>
      </c>
      <c r="BD149" s="103">
        <v>438508.638297872</v>
      </c>
      <c r="BE149" s="103">
        <v>379106.974166279</v>
      </c>
      <c r="BG149" s="102">
        <v>42826</v>
      </c>
      <c r="BH149" s="103">
        <v>243</v>
      </c>
      <c r="BI149" s="103">
        <v>31606.478685</v>
      </c>
      <c r="BJ149" s="103">
        <v>146.801</v>
      </c>
      <c r="BK149" s="104">
        <v>0.604119341563786</v>
      </c>
      <c r="BL149" s="103">
        <v>299723.987327608</v>
      </c>
      <c r="BM149" s="103">
        <v>215301.52168582</v>
      </c>
      <c r="BO149" s="102">
        <v>42826</v>
      </c>
      <c r="BP149" s="103">
        <v>637</v>
      </c>
      <c r="BQ149" s="103">
        <v>174321.805078</v>
      </c>
      <c r="BR149" s="103">
        <v>965.407999999999</v>
      </c>
      <c r="BS149" s="104">
        <v>1.51555416012559</v>
      </c>
      <c r="BT149" s="103">
        <v>204697.316115145</v>
      </c>
      <c r="BU149" s="103">
        <v>180568.013811777</v>
      </c>
      <c r="BV149" s="153">
        <v>56.43095238095238</v>
      </c>
    </row>
    <row r="150" spans="1:74" s="103" customFormat="1" ht="12.75">
      <c r="A150" s="103">
        <v>151</v>
      </c>
      <c r="B150" s="102">
        <v>42856</v>
      </c>
      <c r="C150" s="102">
        <v>42886</v>
      </c>
      <c r="D150" s="103">
        <v>1241</v>
      </c>
      <c r="E150" s="103">
        <v>274105.444514</v>
      </c>
      <c r="F150" s="103">
        <v>1546.071</v>
      </c>
      <c r="G150" s="104">
        <v>1.24582675261886</v>
      </c>
      <c r="H150" s="118">
        <v>262604.608041415</v>
      </c>
      <c r="I150" s="103">
        <v>177291.627948522</v>
      </c>
      <c r="K150" s="102">
        <v>42856</v>
      </c>
      <c r="L150" s="103">
        <v>276</v>
      </c>
      <c r="M150" s="103">
        <v>37926.031747</v>
      </c>
      <c r="N150" s="103">
        <v>149.678</v>
      </c>
      <c r="O150" s="104">
        <v>0.542311594202899</v>
      </c>
      <c r="P150" s="103">
        <v>378035.911113083</v>
      </c>
      <c r="Q150" s="103">
        <v>253384.142940178</v>
      </c>
      <c r="S150" s="102">
        <v>42856</v>
      </c>
      <c r="T150" s="103">
        <v>704</v>
      </c>
      <c r="U150" s="103">
        <v>172162.601627</v>
      </c>
      <c r="V150" s="103">
        <v>781.044999999999</v>
      </c>
      <c r="W150" s="104">
        <v>1.10943892045455</v>
      </c>
      <c r="X150" s="103">
        <v>245509.443088459</v>
      </c>
      <c r="Y150" s="103">
        <v>220425.96985705</v>
      </c>
      <c r="AA150" s="102">
        <v>42856</v>
      </c>
      <c r="AB150" s="103">
        <v>88</v>
      </c>
      <c r="AC150" s="103">
        <v>21055.947211</v>
      </c>
      <c r="AD150" s="103">
        <v>408.488</v>
      </c>
      <c r="AE150" s="104">
        <v>4.64190909090909</v>
      </c>
      <c r="AF150" s="103">
        <v>93452.4507575758</v>
      </c>
      <c r="AG150" s="103">
        <v>51546.0606211198</v>
      </c>
      <c r="AI150" s="102">
        <v>42856</v>
      </c>
      <c r="AJ150" s="103">
        <v>173</v>
      </c>
      <c r="AK150" s="103">
        <v>42960.863929</v>
      </c>
      <c r="AL150" s="103">
        <v>206.86</v>
      </c>
      <c r="AM150" s="104">
        <v>1.1957225433526</v>
      </c>
      <c r="AN150" s="103">
        <v>234057.476943604</v>
      </c>
      <c r="AO150" s="103">
        <v>207680.86594315</v>
      </c>
      <c r="AQ150" s="102">
        <v>42856</v>
      </c>
      <c r="AR150" s="103">
        <v>23</v>
      </c>
      <c r="AS150" s="103">
        <v>6191.18869</v>
      </c>
      <c r="AT150" s="103">
        <v>5.663</v>
      </c>
      <c r="AU150" s="104">
        <v>0.246217391304348</v>
      </c>
      <c r="AV150" s="103">
        <v>1029057.73913043</v>
      </c>
      <c r="AW150" s="103">
        <v>1093270.1200777</v>
      </c>
      <c r="AY150" s="102">
        <v>42856</v>
      </c>
      <c r="AZ150" s="103">
        <v>119</v>
      </c>
      <c r="BA150" s="103">
        <v>58780.780505</v>
      </c>
      <c r="BB150" s="103">
        <v>130.782</v>
      </c>
      <c r="BC150" s="104">
        <v>1.09900840336134</v>
      </c>
      <c r="BD150" s="103">
        <v>454105.037022356</v>
      </c>
      <c r="BE150" s="103">
        <v>449456.198138888</v>
      </c>
      <c r="BG150" s="102">
        <v>42856</v>
      </c>
      <c r="BH150" s="103">
        <v>253</v>
      </c>
      <c r="BI150" s="103">
        <v>31734.843057</v>
      </c>
      <c r="BJ150" s="103">
        <v>144.015</v>
      </c>
      <c r="BK150" s="104">
        <v>0.569229249011858</v>
      </c>
      <c r="BL150" s="103">
        <v>318852.108566051</v>
      </c>
      <c r="BM150" s="103">
        <v>220357.900614519</v>
      </c>
      <c r="BO150" s="102">
        <v>42856</v>
      </c>
      <c r="BP150" s="103">
        <v>585</v>
      </c>
      <c r="BQ150" s="103">
        <v>113381.821122</v>
      </c>
      <c r="BR150" s="103">
        <v>650.263</v>
      </c>
      <c r="BS150" s="104">
        <v>1.11156068376068</v>
      </c>
      <c r="BT150" s="103">
        <v>203077.176971991</v>
      </c>
      <c r="BU150" s="103">
        <v>174363.02099612</v>
      </c>
      <c r="BV150" s="153">
        <v>56.945789473684215</v>
      </c>
    </row>
    <row r="151" spans="1:74" s="103" customFormat="1" ht="12.75">
      <c r="A151" s="103">
        <v>152</v>
      </c>
      <c r="B151" s="102">
        <v>42887</v>
      </c>
      <c r="C151" s="102">
        <v>42916</v>
      </c>
      <c r="D151" s="103">
        <v>1272</v>
      </c>
      <c r="E151" s="103">
        <v>284276.955734</v>
      </c>
      <c r="F151" s="103">
        <v>1728.652</v>
      </c>
      <c r="G151" s="104">
        <v>1.35900314465409</v>
      </c>
      <c r="H151" s="118">
        <v>253798.449078743</v>
      </c>
      <c r="I151" s="103">
        <v>164450.077710262</v>
      </c>
      <c r="K151" s="102">
        <v>42887</v>
      </c>
      <c r="L151" s="103">
        <v>253</v>
      </c>
      <c r="M151" s="103">
        <v>34687.078562</v>
      </c>
      <c r="N151" s="103">
        <v>141.373</v>
      </c>
      <c r="O151" s="104">
        <v>0.558786561264822</v>
      </c>
      <c r="P151" s="103">
        <v>371813.80706757</v>
      </c>
      <c r="Q151" s="103">
        <v>245358.580223947</v>
      </c>
      <c r="S151" s="102">
        <v>42887</v>
      </c>
      <c r="T151" s="103">
        <v>754</v>
      </c>
      <c r="U151" s="103">
        <v>185231.558644</v>
      </c>
      <c r="V151" s="103">
        <v>1025.695</v>
      </c>
      <c r="W151" s="104">
        <v>1.36033819628647</v>
      </c>
      <c r="X151" s="103">
        <v>241154.088664875</v>
      </c>
      <c r="Y151" s="103">
        <v>180591.266062523</v>
      </c>
      <c r="AA151" s="102">
        <v>42887</v>
      </c>
      <c r="AB151" s="103">
        <v>113</v>
      </c>
      <c r="AC151" s="103">
        <v>25895.272981</v>
      </c>
      <c r="AD151" s="103">
        <v>376.763</v>
      </c>
      <c r="AE151" s="104">
        <v>3.33418584070796</v>
      </c>
      <c r="AF151" s="103">
        <v>92708.4663764138</v>
      </c>
      <c r="AG151" s="103">
        <v>68730.9342504439</v>
      </c>
      <c r="AI151" s="102">
        <v>42887</v>
      </c>
      <c r="AJ151" s="103">
        <v>152</v>
      </c>
      <c r="AK151" s="103">
        <v>38463.045547</v>
      </c>
      <c r="AL151" s="103">
        <v>184.821</v>
      </c>
      <c r="AM151" s="104">
        <v>1.21592763157895</v>
      </c>
      <c r="AN151" s="103">
        <v>239845.358461944</v>
      </c>
      <c r="AO151" s="103">
        <v>208109.714518372</v>
      </c>
      <c r="AQ151" s="102">
        <v>42887</v>
      </c>
      <c r="AR151" s="103">
        <v>25</v>
      </c>
      <c r="AS151" s="103">
        <v>5928.424179</v>
      </c>
      <c r="AT151" s="103">
        <v>6.415</v>
      </c>
      <c r="AU151" s="104">
        <v>0.2566</v>
      </c>
      <c r="AV151" s="103">
        <v>929214.12</v>
      </c>
      <c r="AW151" s="103">
        <v>924150.300701481</v>
      </c>
      <c r="AY151" s="102">
        <v>42887</v>
      </c>
      <c r="AZ151" s="103">
        <v>116</v>
      </c>
      <c r="BA151" s="103">
        <v>34510.70687</v>
      </c>
      <c r="BB151" s="103">
        <v>84.186</v>
      </c>
      <c r="BC151" s="104">
        <v>0.725741379310345</v>
      </c>
      <c r="BD151" s="103">
        <v>431206.111743656</v>
      </c>
      <c r="BE151" s="103">
        <v>409934.037369634</v>
      </c>
      <c r="BG151" s="102">
        <v>42887</v>
      </c>
      <c r="BH151" s="103">
        <v>228</v>
      </c>
      <c r="BI151" s="103">
        <v>28758.654383</v>
      </c>
      <c r="BJ151" s="103">
        <v>134.958</v>
      </c>
      <c r="BK151" s="104">
        <v>0.591921052631579</v>
      </c>
      <c r="BL151" s="103">
        <v>310695.351702171</v>
      </c>
      <c r="BM151" s="103">
        <v>213093.365217327</v>
      </c>
      <c r="BO151" s="102">
        <v>42887</v>
      </c>
      <c r="BP151" s="103">
        <v>638</v>
      </c>
      <c r="BQ151" s="103">
        <v>150720.851774</v>
      </c>
      <c r="BR151" s="103">
        <v>941.508999999999</v>
      </c>
      <c r="BS151" s="104">
        <v>1.47571943573668</v>
      </c>
      <c r="BT151" s="103">
        <v>206599.175377823</v>
      </c>
      <c r="BU151" s="103">
        <v>160084.345209658</v>
      </c>
      <c r="BV151" s="153">
        <v>57.88809523809524</v>
      </c>
    </row>
    <row r="152" spans="1:74" s="103" customFormat="1" ht="12.75">
      <c r="A152" s="103">
        <v>153</v>
      </c>
      <c r="B152" s="102">
        <v>42917</v>
      </c>
      <c r="C152" s="102">
        <v>42947</v>
      </c>
      <c r="D152" s="103">
        <v>1055</v>
      </c>
      <c r="E152" s="103">
        <v>244583.45049</v>
      </c>
      <c r="F152" s="103">
        <v>1545.136</v>
      </c>
      <c r="G152" s="104">
        <v>1.46458388625592</v>
      </c>
      <c r="H152" s="118">
        <v>257363.556939981</v>
      </c>
      <c r="I152" s="103">
        <v>158292.506607833</v>
      </c>
      <c r="K152" s="102">
        <v>42917</v>
      </c>
      <c r="L152" s="103">
        <v>200</v>
      </c>
      <c r="M152" s="103">
        <v>25403.578031</v>
      </c>
      <c r="N152" s="103">
        <v>96.913</v>
      </c>
      <c r="O152" s="104">
        <v>0.484565</v>
      </c>
      <c r="P152" s="103">
        <v>381921.114935065</v>
      </c>
      <c r="Q152" s="103">
        <v>262127.661211602</v>
      </c>
      <c r="S152" s="102">
        <v>42917</v>
      </c>
      <c r="T152" s="103">
        <v>617</v>
      </c>
      <c r="U152" s="103">
        <v>149752.158825</v>
      </c>
      <c r="V152" s="103">
        <v>817.636</v>
      </c>
      <c r="W152" s="104">
        <v>1.32517990275527</v>
      </c>
      <c r="X152" s="103">
        <v>240697.014826324</v>
      </c>
      <c r="Y152" s="103">
        <v>183152.599475806</v>
      </c>
      <c r="AA152" s="102">
        <v>42917</v>
      </c>
      <c r="AB152" s="103">
        <v>80</v>
      </c>
      <c r="AC152" s="103">
        <v>25424.045209</v>
      </c>
      <c r="AD152" s="103">
        <v>424.467</v>
      </c>
      <c r="AE152" s="104">
        <v>5.3058375</v>
      </c>
      <c r="AF152" s="103">
        <v>89202.6473333333</v>
      </c>
      <c r="AG152" s="103">
        <v>59896.3999769122</v>
      </c>
      <c r="AI152" s="102">
        <v>42917</v>
      </c>
      <c r="AJ152" s="103">
        <v>158</v>
      </c>
      <c r="AK152" s="103">
        <v>44003.668425</v>
      </c>
      <c r="AL152" s="103">
        <v>206.12</v>
      </c>
      <c r="AM152" s="104">
        <v>1.30455696202532</v>
      </c>
      <c r="AN152" s="103">
        <v>249924.428165561</v>
      </c>
      <c r="AO152" s="103">
        <v>213485.680307588</v>
      </c>
      <c r="AQ152" s="102">
        <v>42917</v>
      </c>
      <c r="AR152" s="103">
        <v>18</v>
      </c>
      <c r="AS152" s="103">
        <v>5061.708055</v>
      </c>
      <c r="AT152" s="103">
        <v>6.985</v>
      </c>
      <c r="AU152" s="104">
        <v>0.388055555555556</v>
      </c>
      <c r="AV152" s="103">
        <v>922097.444444445</v>
      </c>
      <c r="AW152" s="103">
        <v>724653.98067287</v>
      </c>
      <c r="AY152" s="102">
        <v>42917</v>
      </c>
      <c r="AZ152" s="103">
        <v>88</v>
      </c>
      <c r="BA152" s="103">
        <v>23357.182418</v>
      </c>
      <c r="BB152" s="103">
        <v>54.555</v>
      </c>
      <c r="BC152" s="104">
        <v>0.619943181818182</v>
      </c>
      <c r="BD152" s="103">
        <v>491602.304893928</v>
      </c>
      <c r="BE152" s="103">
        <v>428140.086481532</v>
      </c>
      <c r="BG152" s="102">
        <v>42917</v>
      </c>
      <c r="BH152" s="103">
        <v>182</v>
      </c>
      <c r="BI152" s="103">
        <v>20341.869976</v>
      </c>
      <c r="BJ152" s="103">
        <v>89.928</v>
      </c>
      <c r="BK152" s="104">
        <v>0.49410989010989</v>
      </c>
      <c r="BL152" s="103">
        <v>328497.082346225</v>
      </c>
      <c r="BM152" s="103">
        <v>226201.738902233</v>
      </c>
      <c r="BO152" s="102">
        <v>42917</v>
      </c>
      <c r="BP152" s="103">
        <v>529</v>
      </c>
      <c r="BQ152" s="103">
        <v>126394.976407</v>
      </c>
      <c r="BR152" s="103">
        <v>763.081</v>
      </c>
      <c r="BS152" s="104">
        <v>1.44249716446125</v>
      </c>
      <c r="BT152" s="103">
        <v>198958.51666763</v>
      </c>
      <c r="BU152" s="103">
        <v>165637.692993273</v>
      </c>
      <c r="BV152" s="153">
        <v>59.688095238095244</v>
      </c>
    </row>
    <row r="153" spans="1:74" s="103" customFormat="1" ht="12.75">
      <c r="A153" s="103">
        <v>154</v>
      </c>
      <c r="B153" s="102">
        <v>42948</v>
      </c>
      <c r="C153" s="102">
        <v>42978</v>
      </c>
      <c r="D153" s="103">
        <v>1178</v>
      </c>
      <c r="E153" s="103">
        <v>290773.774243</v>
      </c>
      <c r="F153" s="103">
        <v>1629.096</v>
      </c>
      <c r="G153" s="104">
        <v>1.3829337860781</v>
      </c>
      <c r="H153" s="118">
        <v>236960.546969264</v>
      </c>
      <c r="I153" s="103">
        <v>178487.80811137</v>
      </c>
      <c r="K153" s="102">
        <v>42948</v>
      </c>
      <c r="L153" s="103">
        <v>197</v>
      </c>
      <c r="M153" s="103">
        <v>22882.413781</v>
      </c>
      <c r="N153" s="103">
        <v>104.586</v>
      </c>
      <c r="O153" s="104">
        <v>0.530893401015228</v>
      </c>
      <c r="P153" s="103">
        <v>296643.638227199</v>
      </c>
      <c r="Q153" s="103">
        <v>218790.409624615</v>
      </c>
      <c r="S153" s="102">
        <v>42948</v>
      </c>
      <c r="T153" s="103">
        <v>718</v>
      </c>
      <c r="U153" s="103">
        <v>202382.106719</v>
      </c>
      <c r="V153" s="103">
        <v>1020.671</v>
      </c>
      <c r="W153" s="104">
        <v>1.42154735376045</v>
      </c>
      <c r="X153" s="103">
        <v>236192.646094907</v>
      </c>
      <c r="Y153" s="103">
        <v>198283.390748831</v>
      </c>
      <c r="AA153" s="102">
        <v>42948</v>
      </c>
      <c r="AB153" s="103">
        <v>80</v>
      </c>
      <c r="AC153" s="103">
        <v>15539.524339</v>
      </c>
      <c r="AD153" s="103">
        <v>267.12</v>
      </c>
      <c r="AE153" s="104">
        <v>3.339</v>
      </c>
      <c r="AF153" s="103">
        <v>87523.9698045267</v>
      </c>
      <c r="AG153" s="103">
        <v>58174.3199273735</v>
      </c>
      <c r="AI153" s="102">
        <v>42948</v>
      </c>
      <c r="AJ153" s="103">
        <v>183</v>
      </c>
      <c r="AK153" s="103">
        <v>49969.729404</v>
      </c>
      <c r="AL153" s="103">
        <v>236.719</v>
      </c>
      <c r="AM153" s="104">
        <v>1.29354644808743</v>
      </c>
      <c r="AN153" s="103">
        <v>241051.858571203</v>
      </c>
      <c r="AO153" s="103">
        <v>211093.023390602</v>
      </c>
      <c r="AQ153" s="102">
        <v>42948</v>
      </c>
      <c r="AR153" s="103">
        <v>14</v>
      </c>
      <c r="AS153" s="103">
        <v>3449.74111</v>
      </c>
      <c r="AT153" s="103">
        <v>6.119</v>
      </c>
      <c r="AU153" s="104">
        <v>0.437071428571429</v>
      </c>
      <c r="AV153" s="103">
        <v>736154.363571429</v>
      </c>
      <c r="AW153" s="103">
        <v>563775.308056872</v>
      </c>
      <c r="AY153" s="102">
        <v>42948</v>
      </c>
      <c r="AZ153" s="103">
        <v>114</v>
      </c>
      <c r="BA153" s="103">
        <v>46841.722525</v>
      </c>
      <c r="BB153" s="103">
        <v>138.226</v>
      </c>
      <c r="BC153" s="104">
        <v>1.21250877192982</v>
      </c>
      <c r="BD153" s="103">
        <v>401475.228881725</v>
      </c>
      <c r="BE153" s="103">
        <v>338877.798134938</v>
      </c>
      <c r="BG153" s="102">
        <v>42948</v>
      </c>
      <c r="BH153" s="103">
        <v>183</v>
      </c>
      <c r="BI153" s="103">
        <v>19432.672671</v>
      </c>
      <c r="BJ153" s="103">
        <v>98.467</v>
      </c>
      <c r="BK153" s="104">
        <v>0.538071038251366</v>
      </c>
      <c r="BL153" s="103">
        <v>263019.86688939</v>
      </c>
      <c r="BM153" s="103">
        <v>197352.134938609</v>
      </c>
      <c r="BO153" s="102">
        <v>42948</v>
      </c>
      <c r="BP153" s="103">
        <v>604</v>
      </c>
      <c r="BQ153" s="103">
        <v>155540.384194</v>
      </c>
      <c r="BR153" s="103">
        <v>882.444999999999</v>
      </c>
      <c r="BS153" s="104">
        <v>1.46100165562914</v>
      </c>
      <c r="BT153" s="103">
        <v>204996.926827196</v>
      </c>
      <c r="BU153" s="103">
        <v>176260.712218892</v>
      </c>
      <c r="BV153" s="153">
        <v>59.60782608695652</v>
      </c>
    </row>
    <row r="154" spans="1:74" s="103" customFormat="1" ht="12.75">
      <c r="A154" s="103">
        <v>155</v>
      </c>
      <c r="B154" s="102">
        <v>42979</v>
      </c>
      <c r="C154" s="102">
        <v>43008</v>
      </c>
      <c r="D154" s="103">
        <v>1409</v>
      </c>
      <c r="E154" s="103">
        <v>286695.299237</v>
      </c>
      <c r="F154" s="103">
        <v>1685.549</v>
      </c>
      <c r="G154" s="104">
        <v>1.19627324343506</v>
      </c>
      <c r="H154" s="118">
        <v>242816.164391409</v>
      </c>
      <c r="I154" s="103">
        <v>170090.160082561</v>
      </c>
      <c r="K154" s="102">
        <v>42979</v>
      </c>
      <c r="L154" s="103">
        <v>247</v>
      </c>
      <c r="M154" s="103">
        <v>34493.541421</v>
      </c>
      <c r="N154" s="103">
        <v>144.045</v>
      </c>
      <c r="O154" s="104">
        <v>0.583178137651822</v>
      </c>
      <c r="P154" s="103">
        <v>349710.938564859</v>
      </c>
      <c r="Q154" s="103">
        <v>239463.649699747</v>
      </c>
      <c r="S154" s="102">
        <v>42979</v>
      </c>
      <c r="T154" s="103">
        <v>885</v>
      </c>
      <c r="U154" s="103">
        <v>180325.123238</v>
      </c>
      <c r="V154" s="103">
        <v>898.579</v>
      </c>
      <c r="W154" s="104">
        <v>1.01534350282486</v>
      </c>
      <c r="X154" s="103">
        <v>231381.280563947</v>
      </c>
      <c r="Y154" s="103">
        <v>200678.096458965</v>
      </c>
      <c r="AA154" s="102">
        <v>42979</v>
      </c>
      <c r="AB154" s="103">
        <v>103</v>
      </c>
      <c r="AC154" s="103">
        <v>26123.187426</v>
      </c>
      <c r="AD154" s="103">
        <v>413.629</v>
      </c>
      <c r="AE154" s="104">
        <v>4.01581553398058</v>
      </c>
      <c r="AF154" s="103">
        <v>86937.4408156201</v>
      </c>
      <c r="AG154" s="103">
        <v>63156.0829293884</v>
      </c>
      <c r="AI154" s="102">
        <v>42979</v>
      </c>
      <c r="AJ154" s="103">
        <v>174</v>
      </c>
      <c r="AK154" s="103">
        <v>45753.447152</v>
      </c>
      <c r="AL154" s="103">
        <v>229.296</v>
      </c>
      <c r="AM154" s="104">
        <v>1.31779310344828</v>
      </c>
      <c r="AN154" s="103">
        <v>241507.954591232</v>
      </c>
      <c r="AO154" s="103">
        <v>199538.793315191</v>
      </c>
      <c r="AQ154" s="102">
        <v>42979</v>
      </c>
      <c r="AR154" s="103">
        <v>22</v>
      </c>
      <c r="AS154" s="103">
        <v>4131.566349</v>
      </c>
      <c r="AT154" s="103">
        <v>4.597</v>
      </c>
      <c r="AU154" s="104">
        <v>0.208954545454545</v>
      </c>
      <c r="AV154" s="103">
        <v>897408.856995277</v>
      </c>
      <c r="AW154" s="103">
        <v>898752.740700457</v>
      </c>
      <c r="AY154" s="102">
        <v>42979</v>
      </c>
      <c r="AZ154" s="103">
        <v>139</v>
      </c>
      <c r="BA154" s="103">
        <v>39272.579209</v>
      </c>
      <c r="BB154" s="103">
        <v>113.416</v>
      </c>
      <c r="BC154" s="104">
        <v>0.815942446043165</v>
      </c>
      <c r="BD154" s="103">
        <v>423194.638987915</v>
      </c>
      <c r="BE154" s="103">
        <v>346270.184180363</v>
      </c>
      <c r="BG154" s="102">
        <v>42979</v>
      </c>
      <c r="BH154" s="103">
        <v>225</v>
      </c>
      <c r="BI154" s="103">
        <v>30361.975072</v>
      </c>
      <c r="BJ154" s="103">
        <v>139.448</v>
      </c>
      <c r="BK154" s="104">
        <v>0.619768888888889</v>
      </c>
      <c r="BL154" s="103">
        <v>296158.253207218</v>
      </c>
      <c r="BM154" s="103">
        <v>217729.727726464</v>
      </c>
      <c r="BO154" s="102">
        <v>42979</v>
      </c>
      <c r="BP154" s="103">
        <v>746</v>
      </c>
      <c r="BQ154" s="103">
        <v>141052.544029</v>
      </c>
      <c r="BR154" s="103">
        <v>785.163</v>
      </c>
      <c r="BS154" s="104">
        <v>1.05249731903485</v>
      </c>
      <c r="BT154" s="103">
        <v>195641.258015781</v>
      </c>
      <c r="BU154" s="103">
        <v>179647.466868663</v>
      </c>
      <c r="BV154" s="153">
        <v>57.73954545454546</v>
      </c>
    </row>
    <row r="155" spans="1:74" s="103" customFormat="1" ht="12.75">
      <c r="A155" s="103">
        <v>156</v>
      </c>
      <c r="B155" s="102">
        <v>43009</v>
      </c>
      <c r="C155" s="102">
        <v>43039</v>
      </c>
      <c r="D155" s="103">
        <v>1658</v>
      </c>
      <c r="E155" s="103">
        <v>498904.186916</v>
      </c>
      <c r="F155" s="103">
        <v>2934.489</v>
      </c>
      <c r="G155" s="104">
        <v>1.76989686369119</v>
      </c>
      <c r="H155" s="118">
        <v>264109.832952754</v>
      </c>
      <c r="I155" s="103">
        <v>170013.991163709</v>
      </c>
      <c r="K155" s="102">
        <v>43009</v>
      </c>
      <c r="L155" s="103">
        <v>311</v>
      </c>
      <c r="M155" s="103">
        <v>44644.025197</v>
      </c>
      <c r="N155" s="103">
        <v>204.953</v>
      </c>
      <c r="O155" s="104">
        <v>0.659012861736334</v>
      </c>
      <c r="P155" s="103">
        <v>372916.139857703</v>
      </c>
      <c r="Q155" s="103">
        <v>217825.673188487</v>
      </c>
      <c r="S155" s="102">
        <v>43009</v>
      </c>
      <c r="T155" s="103">
        <v>1065</v>
      </c>
      <c r="U155" s="103">
        <v>360749.124312</v>
      </c>
      <c r="V155" s="103">
        <v>1825.334</v>
      </c>
      <c r="W155" s="104">
        <v>1.71392863849765</v>
      </c>
      <c r="X155" s="103">
        <v>252820.995481772</v>
      </c>
      <c r="Y155" s="103">
        <v>197634.58321162</v>
      </c>
      <c r="AA155" s="102">
        <v>43009</v>
      </c>
      <c r="AB155" s="103">
        <v>106</v>
      </c>
      <c r="AC155" s="103">
        <v>41894.493144</v>
      </c>
      <c r="AD155" s="103">
        <v>649.83</v>
      </c>
      <c r="AE155" s="104">
        <v>6.13047169811321</v>
      </c>
      <c r="AF155" s="103">
        <v>90303.5537625415</v>
      </c>
      <c r="AG155" s="103">
        <v>64469.9277411015</v>
      </c>
      <c r="AI155" s="102">
        <v>43009</v>
      </c>
      <c r="AJ155" s="103">
        <v>176</v>
      </c>
      <c r="AK155" s="103">
        <v>51616.544263</v>
      </c>
      <c r="AL155" s="103">
        <v>254.372</v>
      </c>
      <c r="AM155" s="104">
        <v>1.44529545454545</v>
      </c>
      <c r="AN155" s="103">
        <v>244833.219619339</v>
      </c>
      <c r="AO155" s="103">
        <v>202917.554852735</v>
      </c>
      <c r="AQ155" s="102">
        <v>43009</v>
      </c>
      <c r="AR155" s="103">
        <v>35</v>
      </c>
      <c r="AS155" s="103">
        <v>7475.222659</v>
      </c>
      <c r="AT155" s="103">
        <v>7.788</v>
      </c>
      <c r="AU155" s="104">
        <v>0.222514285714286</v>
      </c>
      <c r="AV155" s="103">
        <v>1000672.51428571</v>
      </c>
      <c r="AW155" s="103">
        <v>959838.554057524</v>
      </c>
      <c r="AY155" s="102">
        <v>43009</v>
      </c>
      <c r="AZ155" s="103">
        <v>225</v>
      </c>
      <c r="BA155" s="103">
        <v>88884.869198</v>
      </c>
      <c r="BB155" s="103">
        <v>259.886</v>
      </c>
      <c r="BC155" s="104">
        <v>1.15504888888889</v>
      </c>
      <c r="BD155" s="103">
        <v>434633.303903902</v>
      </c>
      <c r="BE155" s="103">
        <v>342014.841884519</v>
      </c>
      <c r="BG155" s="102">
        <v>43009</v>
      </c>
      <c r="BH155" s="103">
        <v>276</v>
      </c>
      <c r="BI155" s="103">
        <v>37168.802538</v>
      </c>
      <c r="BJ155" s="103">
        <v>197.165</v>
      </c>
      <c r="BK155" s="104">
        <v>0.714365942028986</v>
      </c>
      <c r="BL155" s="103">
        <v>293309.353245455</v>
      </c>
      <c r="BM155" s="103">
        <v>188516.230253848</v>
      </c>
      <c r="BO155" s="102">
        <v>43009</v>
      </c>
      <c r="BP155" s="103">
        <v>840</v>
      </c>
      <c r="BQ155" s="103">
        <v>271864.255114</v>
      </c>
      <c r="BR155" s="103">
        <v>1565.448</v>
      </c>
      <c r="BS155" s="104">
        <v>1.86362857142857</v>
      </c>
      <c r="BT155" s="103">
        <v>204121.270011559</v>
      </c>
      <c r="BU155" s="103">
        <v>173665.465166521</v>
      </c>
      <c r="BV155" s="153">
        <v>57.69428571428571</v>
      </c>
    </row>
    <row r="156" spans="1:74" s="103" customFormat="1" ht="12.75">
      <c r="A156" s="103">
        <v>157</v>
      </c>
      <c r="B156" s="102">
        <v>43040</v>
      </c>
      <c r="C156" s="102">
        <v>43069</v>
      </c>
      <c r="D156" s="103">
        <v>1324</v>
      </c>
      <c r="E156" s="103">
        <v>267810.500747</v>
      </c>
      <c r="F156" s="103">
        <v>1633.792</v>
      </c>
      <c r="G156" s="104">
        <v>1.23398187311178</v>
      </c>
      <c r="H156" s="118">
        <v>270647.597055312</v>
      </c>
      <c r="I156" s="103">
        <v>163919.581407548</v>
      </c>
      <c r="K156" s="102">
        <v>43040</v>
      </c>
      <c r="L156" s="103">
        <v>362</v>
      </c>
      <c r="M156" s="103">
        <v>66991.811962</v>
      </c>
      <c r="N156" s="103">
        <v>323.21</v>
      </c>
      <c r="O156" s="104">
        <v>0.892845303867403</v>
      </c>
      <c r="P156" s="103">
        <v>383847.922359264</v>
      </c>
      <c r="Q156" s="103">
        <v>207270.232857894</v>
      </c>
      <c r="S156" s="102">
        <v>43040</v>
      </c>
      <c r="T156" s="103">
        <v>688</v>
      </c>
      <c r="U156" s="103">
        <v>133111.544576</v>
      </c>
      <c r="V156" s="103">
        <v>744.33</v>
      </c>
      <c r="W156" s="104">
        <v>1.081875</v>
      </c>
      <c r="X156" s="103">
        <v>237724.86567144</v>
      </c>
      <c r="Y156" s="103">
        <v>178834.044813456</v>
      </c>
      <c r="AA156" s="102">
        <v>43040</v>
      </c>
      <c r="AB156" s="103">
        <v>99</v>
      </c>
      <c r="AC156" s="103">
        <v>22939.739683</v>
      </c>
      <c r="AD156" s="103">
        <v>345.169</v>
      </c>
      <c r="AE156" s="104">
        <v>3.48655555555556</v>
      </c>
      <c r="AF156" s="103">
        <v>102661.151515152</v>
      </c>
      <c r="AG156" s="103">
        <v>66459.4435856059</v>
      </c>
      <c r="AI156" s="102">
        <v>43040</v>
      </c>
      <c r="AJ156" s="103">
        <v>175</v>
      </c>
      <c r="AK156" s="103">
        <v>44767.404526</v>
      </c>
      <c r="AL156" s="103">
        <v>221.083</v>
      </c>
      <c r="AM156" s="104">
        <v>1.26333142857143</v>
      </c>
      <c r="AN156" s="103">
        <v>260950.337287019</v>
      </c>
      <c r="AO156" s="103">
        <v>202491.392490603</v>
      </c>
      <c r="AQ156" s="102">
        <v>43040</v>
      </c>
      <c r="AR156" s="103">
        <v>41</v>
      </c>
      <c r="AS156" s="103">
        <v>13674.091</v>
      </c>
      <c r="AT156" s="103">
        <v>22.254</v>
      </c>
      <c r="AU156" s="104">
        <v>0.542780487804878</v>
      </c>
      <c r="AV156" s="103">
        <v>880912.43902439</v>
      </c>
      <c r="AW156" s="103">
        <v>614455.423744046</v>
      </c>
      <c r="AY156" s="102">
        <v>43040</v>
      </c>
      <c r="AZ156" s="103">
        <v>114</v>
      </c>
      <c r="BA156" s="103">
        <v>28154.992235</v>
      </c>
      <c r="BB156" s="103">
        <v>71.927</v>
      </c>
      <c r="BC156" s="104">
        <v>0.630938596491228</v>
      </c>
      <c r="BD156" s="103">
        <v>438415.451856385</v>
      </c>
      <c r="BE156" s="103">
        <v>391438.433898258</v>
      </c>
      <c r="BG156" s="102">
        <v>43040</v>
      </c>
      <c r="BH156" s="103">
        <v>321</v>
      </c>
      <c r="BI156" s="103">
        <v>53317.720962</v>
      </c>
      <c r="BJ156" s="103">
        <v>300.956</v>
      </c>
      <c r="BK156" s="104">
        <v>0.937557632398754</v>
      </c>
      <c r="BL156" s="103">
        <v>320359.931134123</v>
      </c>
      <c r="BM156" s="103">
        <v>177161.182903813</v>
      </c>
      <c r="BO156" s="102">
        <v>43040</v>
      </c>
      <c r="BP156" s="103">
        <v>574</v>
      </c>
      <c r="BQ156" s="103">
        <v>104956.552341</v>
      </c>
      <c r="BR156" s="103">
        <v>672.403</v>
      </c>
      <c r="BS156" s="104">
        <v>1.17143379790941</v>
      </c>
      <c r="BT156" s="103">
        <v>197866.456568507</v>
      </c>
      <c r="BU156" s="103">
        <v>156091.737159114</v>
      </c>
      <c r="BV156" s="153">
        <v>58.92190476190477</v>
      </c>
    </row>
    <row r="157" spans="1:74" s="103" customFormat="1" ht="12.75">
      <c r="A157" s="103">
        <v>158</v>
      </c>
      <c r="B157" s="102">
        <v>43070</v>
      </c>
      <c r="C157" s="102">
        <v>43100</v>
      </c>
      <c r="D157" s="103">
        <v>1328</v>
      </c>
      <c r="E157" s="103">
        <v>291170.880165</v>
      </c>
      <c r="F157" s="103">
        <v>1727.181</v>
      </c>
      <c r="G157" s="104">
        <v>1.30058810240964</v>
      </c>
      <c r="H157" s="118">
        <v>259939.571444274</v>
      </c>
      <c r="I157" s="103">
        <v>168581.567400869</v>
      </c>
      <c r="K157" s="102">
        <v>43070</v>
      </c>
      <c r="L157" s="103">
        <v>355</v>
      </c>
      <c r="M157" s="103">
        <v>70372.82277</v>
      </c>
      <c r="N157" s="103">
        <v>318.776</v>
      </c>
      <c r="O157" s="104">
        <v>0.897960563380282</v>
      </c>
      <c r="P157" s="103">
        <v>376533.386444642</v>
      </c>
      <c r="Q157" s="103">
        <v>220759.476152533</v>
      </c>
      <c r="S157" s="102">
        <v>43070</v>
      </c>
      <c r="T157" s="103">
        <v>726</v>
      </c>
      <c r="U157" s="103">
        <v>161497.255462</v>
      </c>
      <c r="V157" s="103">
        <v>872.852</v>
      </c>
      <c r="W157" s="104">
        <v>1.20227548209366</v>
      </c>
      <c r="X157" s="103">
        <v>225729.362827726</v>
      </c>
      <c r="Y157" s="103">
        <v>185022.495751857</v>
      </c>
      <c r="AA157" s="102">
        <v>43070</v>
      </c>
      <c r="AB157" s="103">
        <v>100</v>
      </c>
      <c r="AC157" s="103">
        <v>20865.27326</v>
      </c>
      <c r="AD157" s="103">
        <v>348.529</v>
      </c>
      <c r="AE157" s="104">
        <v>3.48529</v>
      </c>
      <c r="AF157" s="103">
        <v>98988.5879269243</v>
      </c>
      <c r="AG157" s="103">
        <v>59866.6775505051</v>
      </c>
      <c r="AI157" s="102">
        <v>43070</v>
      </c>
      <c r="AJ157" s="103">
        <v>147</v>
      </c>
      <c r="AK157" s="103">
        <v>38435.528673</v>
      </c>
      <c r="AL157" s="103">
        <v>187.024</v>
      </c>
      <c r="AM157" s="104">
        <v>1.27227210884354</v>
      </c>
      <c r="AN157" s="103">
        <v>256816.479486575</v>
      </c>
      <c r="AO157" s="103">
        <v>205511.210716272</v>
      </c>
      <c r="AQ157" s="102">
        <v>43070</v>
      </c>
      <c r="AR157" s="103">
        <v>38</v>
      </c>
      <c r="AS157" s="103">
        <v>12209.621674</v>
      </c>
      <c r="AT157" s="103">
        <v>19.617</v>
      </c>
      <c r="AU157" s="104">
        <v>0.516236842105263</v>
      </c>
      <c r="AV157" s="103">
        <v>882025.640882509</v>
      </c>
      <c r="AW157" s="103">
        <v>622400.044553194</v>
      </c>
      <c r="AY157" s="102">
        <v>43070</v>
      </c>
      <c r="AZ157" s="103">
        <v>106</v>
      </c>
      <c r="BA157" s="103">
        <v>31450.304312</v>
      </c>
      <c r="BB157" s="103">
        <v>93.843</v>
      </c>
      <c r="BC157" s="104">
        <v>0.885311320754717</v>
      </c>
      <c r="BD157" s="103">
        <v>402224.31245283</v>
      </c>
      <c r="BE157" s="103">
        <v>335137.456304679</v>
      </c>
      <c r="BG157" s="102">
        <v>43070</v>
      </c>
      <c r="BH157" s="103">
        <v>317</v>
      </c>
      <c r="BI157" s="103">
        <v>58163.201096</v>
      </c>
      <c r="BJ157" s="103">
        <v>299.159</v>
      </c>
      <c r="BK157" s="104">
        <v>0.943719242902208</v>
      </c>
      <c r="BL157" s="103">
        <v>315938.100423699</v>
      </c>
      <c r="BM157" s="103">
        <v>194422.36769076</v>
      </c>
      <c r="BO157" s="102">
        <v>43070</v>
      </c>
      <c r="BP157" s="103">
        <v>620</v>
      </c>
      <c r="BQ157" s="103">
        <v>130046.95115</v>
      </c>
      <c r="BR157" s="103">
        <v>779.009</v>
      </c>
      <c r="BS157" s="104">
        <v>1.25646612903226</v>
      </c>
      <c r="BT157" s="103">
        <v>195554.419827305</v>
      </c>
      <c r="BU157" s="103">
        <v>166938.958535781</v>
      </c>
      <c r="BV157" s="153">
        <v>58.568636363636365</v>
      </c>
    </row>
    <row r="158" spans="1:74" s="103" customFormat="1" ht="12.75">
      <c r="A158" s="103">
        <v>159</v>
      </c>
      <c r="B158" s="102">
        <v>43101</v>
      </c>
      <c r="C158" s="102">
        <v>43131</v>
      </c>
      <c r="D158" s="103">
        <v>1262</v>
      </c>
      <c r="E158" s="103">
        <v>260109.341364</v>
      </c>
      <c r="F158" s="103">
        <v>1557.494</v>
      </c>
      <c r="G158" s="104">
        <v>1.23414738510301</v>
      </c>
      <c r="H158" s="118">
        <v>262537.401656803</v>
      </c>
      <c r="I158" s="103">
        <v>167005.035887137</v>
      </c>
      <c r="K158" s="102">
        <v>43101</v>
      </c>
      <c r="L158" s="103">
        <v>359</v>
      </c>
      <c r="M158" s="103">
        <v>61379.279851</v>
      </c>
      <c r="N158" s="103">
        <v>291.61</v>
      </c>
      <c r="O158" s="104">
        <v>0.812284122562674</v>
      </c>
      <c r="P158" s="103">
        <v>367847.260996227</v>
      </c>
      <c r="Q158" s="103">
        <v>210484.139264771</v>
      </c>
      <c r="S158" s="102">
        <v>43101</v>
      </c>
      <c r="T158" s="103">
        <v>687</v>
      </c>
      <c r="U158" s="103">
        <v>143229.250476</v>
      </c>
      <c r="V158" s="103">
        <v>741.707</v>
      </c>
      <c r="W158" s="104">
        <v>1.07963173216885</v>
      </c>
      <c r="X158" s="103">
        <v>234660.179188259</v>
      </c>
      <c r="Y158" s="103">
        <v>193107.588948197</v>
      </c>
      <c r="AA158" s="102">
        <v>43101</v>
      </c>
      <c r="AB158" s="103">
        <v>83</v>
      </c>
      <c r="AC158" s="103">
        <v>20749.577939</v>
      </c>
      <c r="AD158" s="103">
        <v>341.337</v>
      </c>
      <c r="AE158" s="104">
        <v>4.11249397590361</v>
      </c>
      <c r="AF158" s="103">
        <v>87879.421686747</v>
      </c>
      <c r="AG158" s="103">
        <v>60789.1261099734</v>
      </c>
      <c r="AI158" s="102">
        <v>43101</v>
      </c>
      <c r="AJ158" s="103">
        <v>133</v>
      </c>
      <c r="AK158" s="103">
        <v>34751.233098</v>
      </c>
      <c r="AL158" s="103">
        <v>182.84</v>
      </c>
      <c r="AM158" s="104">
        <v>1.37473684210526</v>
      </c>
      <c r="AN158" s="103">
        <v>231274.429254937</v>
      </c>
      <c r="AO158" s="103">
        <v>190063.624469482</v>
      </c>
      <c r="AQ158" s="102">
        <v>43101</v>
      </c>
      <c r="AR158" s="103">
        <v>35</v>
      </c>
      <c r="AS158" s="103">
        <v>10972.838636</v>
      </c>
      <c r="AT158" s="103">
        <v>17.801</v>
      </c>
      <c r="AU158" s="104">
        <v>0.5086</v>
      </c>
      <c r="AV158" s="103">
        <v>875004.99258303</v>
      </c>
      <c r="AW158" s="103">
        <v>616416.978596708</v>
      </c>
      <c r="AY158" s="102">
        <v>43101</v>
      </c>
      <c r="AZ158" s="103">
        <v>117</v>
      </c>
      <c r="BA158" s="103">
        <v>39205.319713</v>
      </c>
      <c r="BB158" s="103">
        <v>104.845</v>
      </c>
      <c r="BC158" s="104">
        <v>0.896111111111111</v>
      </c>
      <c r="BD158" s="103">
        <v>416979.819468683</v>
      </c>
      <c r="BE158" s="103">
        <v>373935.998025657</v>
      </c>
      <c r="BG158" s="102">
        <v>43101</v>
      </c>
      <c r="BH158" s="103">
        <v>324</v>
      </c>
      <c r="BI158" s="103">
        <v>50406.441215</v>
      </c>
      <c r="BJ158" s="103">
        <v>273.809</v>
      </c>
      <c r="BK158" s="104">
        <v>0.84508950617284</v>
      </c>
      <c r="BL158" s="103">
        <v>313061.703571726</v>
      </c>
      <c r="BM158" s="103">
        <v>184093.441833541</v>
      </c>
      <c r="BO158" s="102">
        <v>43101</v>
      </c>
      <c r="BP158" s="103">
        <v>570</v>
      </c>
      <c r="BQ158" s="103">
        <v>104023.930763</v>
      </c>
      <c r="BR158" s="103">
        <v>636.862</v>
      </c>
      <c r="BS158" s="104">
        <v>1.11730175438596</v>
      </c>
      <c r="BT158" s="103">
        <v>197236.674078067</v>
      </c>
      <c r="BU158" s="103">
        <v>163338.259721886</v>
      </c>
      <c r="BV158" s="103">
        <v>56.5</v>
      </c>
    </row>
    <row r="159" spans="1:74" s="103" customFormat="1" ht="12.75">
      <c r="A159" s="103">
        <v>160</v>
      </c>
      <c r="B159" s="102">
        <v>43132</v>
      </c>
      <c r="C159" s="102">
        <v>43159</v>
      </c>
      <c r="D159" s="103">
        <v>1746</v>
      </c>
      <c r="E159" s="103">
        <v>417099.37665</v>
      </c>
      <c r="F159" s="103">
        <v>2510.452</v>
      </c>
      <c r="G159" s="104">
        <v>1.4378304696449</v>
      </c>
      <c r="H159" s="118">
        <v>251045.404966351</v>
      </c>
      <c r="I159" s="103">
        <v>166145.131095914</v>
      </c>
      <c r="K159" s="102">
        <v>43132</v>
      </c>
      <c r="L159" s="103">
        <v>397</v>
      </c>
      <c r="M159" s="103">
        <v>70391.101038</v>
      </c>
      <c r="N159" s="103">
        <v>279.814</v>
      </c>
      <c r="O159" s="104">
        <v>0.704821158690176</v>
      </c>
      <c r="P159" s="103">
        <v>363453.823836612</v>
      </c>
      <c r="Q159" s="103">
        <v>251563.899726247</v>
      </c>
      <c r="S159" s="102">
        <v>43132</v>
      </c>
      <c r="T159" s="103">
        <v>942</v>
      </c>
      <c r="U159" s="103">
        <v>259321.805904</v>
      </c>
      <c r="V159" s="103">
        <v>1435.7</v>
      </c>
      <c r="W159" s="104">
        <v>1.52409766454352</v>
      </c>
      <c r="X159" s="103">
        <v>233747.133948186</v>
      </c>
      <c r="Y159" s="103">
        <v>180623.95061921</v>
      </c>
      <c r="AA159" s="102">
        <v>43132</v>
      </c>
      <c r="AB159" s="103">
        <v>240</v>
      </c>
      <c r="AC159" s="103">
        <v>44165.627354</v>
      </c>
      <c r="AD159" s="103">
        <v>569.389</v>
      </c>
      <c r="AE159" s="104">
        <v>2.37245416666667</v>
      </c>
      <c r="AF159" s="103">
        <v>119424.715908911</v>
      </c>
      <c r="AG159" s="103">
        <v>77566.702823553</v>
      </c>
      <c r="AI159" s="102">
        <v>43132</v>
      </c>
      <c r="AJ159" s="103">
        <v>167</v>
      </c>
      <c r="AK159" s="103">
        <v>43220.842354</v>
      </c>
      <c r="AL159" s="103">
        <v>225.549</v>
      </c>
      <c r="AM159" s="104">
        <v>1.35059281437126</v>
      </c>
      <c r="AN159" s="103">
        <v>270553.155753197</v>
      </c>
      <c r="AO159" s="103">
        <v>191625.067519696</v>
      </c>
      <c r="AQ159" s="102">
        <v>43132</v>
      </c>
      <c r="AR159" s="103">
        <v>39</v>
      </c>
      <c r="AS159" s="103">
        <v>12637.23525</v>
      </c>
      <c r="AT159" s="103">
        <v>20.48</v>
      </c>
      <c r="AU159" s="104">
        <v>0.525128205128205</v>
      </c>
      <c r="AV159" s="103">
        <v>862065.17948718</v>
      </c>
      <c r="AW159" s="103">
        <v>617052.502441406</v>
      </c>
      <c r="AY159" s="102">
        <v>43132</v>
      </c>
      <c r="AZ159" s="103">
        <v>168</v>
      </c>
      <c r="BA159" s="103">
        <v>67208.634116</v>
      </c>
      <c r="BB159" s="103">
        <v>210.265</v>
      </c>
      <c r="BC159" s="104">
        <v>1.25157738095238</v>
      </c>
      <c r="BD159" s="103">
        <v>415025.729717465</v>
      </c>
      <c r="BE159" s="103">
        <v>319637.762423608</v>
      </c>
      <c r="BG159" s="102">
        <v>43132</v>
      </c>
      <c r="BH159" s="103">
        <v>358</v>
      </c>
      <c r="BI159" s="103">
        <v>57753.865788</v>
      </c>
      <c r="BJ159" s="103">
        <v>259.334</v>
      </c>
      <c r="BK159" s="104">
        <v>0.724396648044693</v>
      </c>
      <c r="BL159" s="103">
        <v>309135.826991997</v>
      </c>
      <c r="BM159" s="103">
        <v>222700.709463472</v>
      </c>
      <c r="BO159" s="102">
        <v>43132</v>
      </c>
      <c r="BP159" s="103">
        <v>774</v>
      </c>
      <c r="BQ159" s="103">
        <v>192113.171788</v>
      </c>
      <c r="BR159" s="103">
        <v>1225.435</v>
      </c>
      <c r="BS159" s="104">
        <v>1.58324935400517</v>
      </c>
      <c r="BT159" s="103">
        <v>194399.841843226</v>
      </c>
      <c r="BU159" s="103">
        <v>156771.409163277</v>
      </c>
      <c r="BV159" s="103">
        <v>56.5</v>
      </c>
    </row>
    <row r="160" spans="1:118" s="103" customFormat="1" ht="12.75">
      <c r="A160" s="103">
        <v>161</v>
      </c>
      <c r="B160" s="102">
        <v>43160</v>
      </c>
      <c r="C160" s="102">
        <v>43190</v>
      </c>
      <c r="D160" s="103">
        <v>1318</v>
      </c>
      <c r="E160" s="103">
        <v>262769.349265</v>
      </c>
      <c r="F160" s="103">
        <v>1686.847</v>
      </c>
      <c r="G160" s="104">
        <v>1.2798535660091</v>
      </c>
      <c r="H160" s="118">
        <v>227471.784337636</v>
      </c>
      <c r="I160" s="103">
        <v>155775.449264219</v>
      </c>
      <c r="K160" s="102">
        <v>43160</v>
      </c>
      <c r="L160" s="103">
        <v>266</v>
      </c>
      <c r="M160" s="103">
        <v>56297.739813</v>
      </c>
      <c r="N160" s="103">
        <v>264.709</v>
      </c>
      <c r="O160" s="104">
        <v>0.995146616541353</v>
      </c>
      <c r="P160" s="103">
        <v>305276.476967134</v>
      </c>
      <c r="Q160" s="103">
        <v>212677.845532264</v>
      </c>
      <c r="S160" s="102">
        <v>43160</v>
      </c>
      <c r="T160" s="103">
        <v>758</v>
      </c>
      <c r="U160" s="103">
        <v>148475.114924</v>
      </c>
      <c r="V160" s="103">
        <v>854.026000000001</v>
      </c>
      <c r="W160" s="104">
        <v>1.12668337730871</v>
      </c>
      <c r="X160" s="103">
        <v>219111.209342746</v>
      </c>
      <c r="Y160" s="103">
        <v>173853.155435549</v>
      </c>
      <c r="AA160" s="102">
        <v>43160</v>
      </c>
      <c r="AB160" s="103">
        <v>161</v>
      </c>
      <c r="AC160" s="103">
        <v>27031.828102</v>
      </c>
      <c r="AD160" s="103">
        <v>403.33</v>
      </c>
      <c r="AE160" s="104">
        <v>2.50515527950311</v>
      </c>
      <c r="AF160" s="103">
        <v>119918.774168803</v>
      </c>
      <c r="AG160" s="103">
        <v>67021.6153075645</v>
      </c>
      <c r="AI160" s="102">
        <v>43160</v>
      </c>
      <c r="AJ160" s="103">
        <v>133</v>
      </c>
      <c r="AK160" s="103">
        <v>30964.666426</v>
      </c>
      <c r="AL160" s="103">
        <v>164.782</v>
      </c>
      <c r="AM160" s="104">
        <v>1.23896240601504</v>
      </c>
      <c r="AN160" s="103">
        <v>249707.139554644</v>
      </c>
      <c r="AO160" s="103">
        <v>187912.917830831</v>
      </c>
      <c r="AQ160" s="102">
        <v>43160</v>
      </c>
      <c r="AR160" s="103">
        <v>19</v>
      </c>
      <c r="AS160" s="103">
        <v>3513.655077</v>
      </c>
      <c r="AT160" s="103">
        <v>4.004</v>
      </c>
      <c r="AU160" s="104">
        <v>0.210736842105263</v>
      </c>
      <c r="AV160" s="103">
        <v>901562.789473684</v>
      </c>
      <c r="AW160" s="103">
        <v>877536.233016983</v>
      </c>
      <c r="AY160" s="102">
        <v>43160</v>
      </c>
      <c r="AZ160" s="103">
        <v>122</v>
      </c>
      <c r="BA160" s="103">
        <v>35825.978505</v>
      </c>
      <c r="BB160" s="103">
        <v>107.011</v>
      </c>
      <c r="BC160" s="104">
        <v>0.877139344262295</v>
      </c>
      <c r="BD160" s="103">
        <v>403842.766109068</v>
      </c>
      <c r="BE160" s="103">
        <v>334787.811580118</v>
      </c>
      <c r="BG160" s="102">
        <v>43160</v>
      </c>
      <c r="BH160" s="103">
        <v>247</v>
      </c>
      <c r="BI160" s="103">
        <v>52784.084736</v>
      </c>
      <c r="BJ160" s="103">
        <v>260.705</v>
      </c>
      <c r="BK160" s="104">
        <v>1.05548582995951</v>
      </c>
      <c r="BL160" s="103">
        <v>259408.299082014</v>
      </c>
      <c r="BM160" s="103">
        <v>202466.714240233</v>
      </c>
      <c r="BO160" s="102">
        <v>43160</v>
      </c>
      <c r="BP160" s="103">
        <v>636</v>
      </c>
      <c r="BQ160" s="103">
        <v>112649.136419</v>
      </c>
      <c r="BR160" s="103">
        <v>747.015</v>
      </c>
      <c r="BS160" s="104">
        <v>1.17455188679245</v>
      </c>
      <c r="BT160" s="103">
        <v>183675.281786942</v>
      </c>
      <c r="BU160" s="103">
        <v>150799.028692864</v>
      </c>
      <c r="BV160">
        <v>57.1</v>
      </c>
      <c r="BW160" s="103">
        <v>210736842105263</v>
      </c>
      <c r="BX160" s="103">
        <v>901562</v>
      </c>
      <c r="BY160" s="103">
        <v>789473684</v>
      </c>
      <c r="BZ160" s="103">
        <v>877536</v>
      </c>
      <c r="CA160" s="103">
        <v>233016983</v>
      </c>
      <c r="CC160" s="103">
        <v>43160</v>
      </c>
      <c r="CD160" s="103">
        <v>121</v>
      </c>
      <c r="CE160" s="103">
        <v>34462</v>
      </c>
      <c r="CF160" s="103">
        <v>955505</v>
      </c>
      <c r="CG160" s="103">
        <v>105</v>
      </c>
      <c r="CH160" s="103">
        <v>666</v>
      </c>
      <c r="CI160" s="103">
        <v>0</v>
      </c>
      <c r="CJ160" s="103">
        <v>873272727272727</v>
      </c>
      <c r="CK160" s="103">
        <v>398805</v>
      </c>
      <c r="CL160" s="103">
        <v>103019061</v>
      </c>
      <c r="CM160" s="103">
        <v>326149</v>
      </c>
      <c r="CN160" s="103">
        <v>901623985</v>
      </c>
      <c r="CP160" s="103">
        <v>43160</v>
      </c>
      <c r="CQ160" s="103">
        <v>247</v>
      </c>
      <c r="CR160" s="103">
        <v>52997</v>
      </c>
      <c r="CS160" s="103">
        <v>273923</v>
      </c>
      <c r="CT160" s="103">
        <v>264</v>
      </c>
      <c r="CU160" s="103">
        <v>448</v>
      </c>
      <c r="CV160" s="103">
        <v>1</v>
      </c>
      <c r="CW160" s="103">
        <v>7063967611336</v>
      </c>
      <c r="CX160" s="103">
        <v>259319</v>
      </c>
      <c r="CY160" s="103">
        <v>193818857</v>
      </c>
      <c r="CZ160" s="103">
        <v>200407</v>
      </c>
      <c r="DA160" s="103">
        <v>164822574</v>
      </c>
      <c r="DC160" s="103">
        <v>43160</v>
      </c>
      <c r="DD160" s="103">
        <v>627</v>
      </c>
      <c r="DE160" s="103">
        <v>109605</v>
      </c>
      <c r="DF160" s="103">
        <v>265269</v>
      </c>
      <c r="DG160" s="103">
        <v>713</v>
      </c>
      <c r="DH160" s="103">
        <v>737</v>
      </c>
      <c r="DI160" s="103">
        <v>1</v>
      </c>
      <c r="DJ160" s="103">
        <v>138336523126</v>
      </c>
      <c r="DK160" s="103">
        <v>184808</v>
      </c>
      <c r="DL160" s="103">
        <v>995560599</v>
      </c>
      <c r="DM160" s="103">
        <v>153565</v>
      </c>
      <c r="DN160" s="103">
        <v>340270996</v>
      </c>
    </row>
    <row r="161" spans="1:74" s="103" customFormat="1" ht="12.75">
      <c r="A161" s="103">
        <v>162</v>
      </c>
      <c r="B161" s="102">
        <v>43191</v>
      </c>
      <c r="C161" s="102">
        <v>43220</v>
      </c>
      <c r="D161" s="103">
        <v>1294</v>
      </c>
      <c r="E161" s="103">
        <v>263027.350724</v>
      </c>
      <c r="F161" s="103">
        <v>1549.251</v>
      </c>
      <c r="G161" s="104">
        <v>1.19725734157651</v>
      </c>
      <c r="H161" s="118">
        <v>242621.497128491</v>
      </c>
      <c r="I161" s="103">
        <v>169777.105662026</v>
      </c>
      <c r="K161" s="102">
        <v>43191</v>
      </c>
      <c r="L161" s="103">
        <v>265</v>
      </c>
      <c r="M161" s="103">
        <v>40873.45704</v>
      </c>
      <c r="N161" s="103">
        <v>167.26</v>
      </c>
      <c r="O161" s="104">
        <v>0.631169811320755</v>
      </c>
      <c r="P161" s="103">
        <v>336688.945833231</v>
      </c>
      <c r="Q161" s="103">
        <v>244370.782255172</v>
      </c>
      <c r="S161" s="102">
        <v>43191</v>
      </c>
      <c r="T161" s="103">
        <v>759</v>
      </c>
      <c r="U161" s="103">
        <v>166871.434137</v>
      </c>
      <c r="V161" s="103">
        <v>904.282000000001</v>
      </c>
      <c r="W161" s="104">
        <v>1.19141238471673</v>
      </c>
      <c r="X161" s="103">
        <v>227404.661618833</v>
      </c>
      <c r="Y161" s="103">
        <v>184534.72936208</v>
      </c>
      <c r="AA161" s="102">
        <v>43191</v>
      </c>
      <c r="AB161" s="103">
        <v>133</v>
      </c>
      <c r="AC161" s="103">
        <v>20974.591875</v>
      </c>
      <c r="AD161" s="103">
        <v>288.291</v>
      </c>
      <c r="AE161" s="104">
        <v>2.1676015037594</v>
      </c>
      <c r="AF161" s="103">
        <v>113842.039810657</v>
      </c>
      <c r="AG161" s="103">
        <v>72754.9312153345</v>
      </c>
      <c r="AI161" s="102">
        <v>43191</v>
      </c>
      <c r="AJ161" s="103">
        <v>137</v>
      </c>
      <c r="AK161" s="103">
        <v>34307.867672</v>
      </c>
      <c r="AL161" s="103">
        <v>189.418</v>
      </c>
      <c r="AM161" s="104">
        <v>1.38261313868613</v>
      </c>
      <c r="AN161" s="103">
        <v>269989.176459485</v>
      </c>
      <c r="AO161" s="103">
        <v>181122.531501758</v>
      </c>
      <c r="AQ161" s="102">
        <v>43191</v>
      </c>
      <c r="AR161" s="103">
        <v>25</v>
      </c>
      <c r="AS161" s="103">
        <v>4990.884916</v>
      </c>
      <c r="AT161" s="103">
        <v>6.621</v>
      </c>
      <c r="AU161" s="104">
        <v>0.26484</v>
      </c>
      <c r="AV161" s="103">
        <v>840916.998712831</v>
      </c>
      <c r="AW161" s="103">
        <v>753796.241655339</v>
      </c>
      <c r="AY161" s="102">
        <v>43191</v>
      </c>
      <c r="AZ161" s="103">
        <v>118</v>
      </c>
      <c r="BA161" s="103">
        <v>39795.197707</v>
      </c>
      <c r="BB161" s="103">
        <v>103.756</v>
      </c>
      <c r="BC161" s="104">
        <v>0.87928813559322</v>
      </c>
      <c r="BD161" s="103">
        <v>401170.569939288</v>
      </c>
      <c r="BE161" s="103">
        <v>383545.989696981</v>
      </c>
      <c r="BG161" s="102">
        <v>43191</v>
      </c>
      <c r="BH161" s="103">
        <v>240</v>
      </c>
      <c r="BI161" s="103">
        <v>35882.572124</v>
      </c>
      <c r="BJ161" s="103">
        <v>160.639</v>
      </c>
      <c r="BK161" s="104">
        <v>0.669329166666667</v>
      </c>
      <c r="BL161" s="103">
        <v>284165.190324939</v>
      </c>
      <c r="BM161" s="103">
        <v>223373.975958516</v>
      </c>
      <c r="BO161" s="102">
        <v>43191</v>
      </c>
      <c r="BP161" s="103">
        <v>641</v>
      </c>
      <c r="BQ161" s="103">
        <v>127076.23643</v>
      </c>
      <c r="BR161" s="103">
        <v>800.526000000001</v>
      </c>
      <c r="BS161" s="104">
        <v>1.24887051482059</v>
      </c>
      <c r="BT161" s="103">
        <v>195416.553690887</v>
      </c>
      <c r="BU161" s="103">
        <v>158740.923380377</v>
      </c>
      <c r="BV161" s="99">
        <v>60.8</v>
      </c>
    </row>
    <row r="162" spans="1:118" s="103" customFormat="1" ht="12.75">
      <c r="A162" s="103">
        <v>163</v>
      </c>
      <c r="B162" s="102">
        <v>43221</v>
      </c>
      <c r="C162" s="102">
        <v>43251</v>
      </c>
      <c r="D162" s="103">
        <v>1083</v>
      </c>
      <c r="E162" s="103">
        <v>253480.287036</v>
      </c>
      <c r="F162" s="103">
        <v>1548.571</v>
      </c>
      <c r="G162" s="104">
        <v>1.42989012003693</v>
      </c>
      <c r="H162" s="118">
        <v>247227.808682428</v>
      </c>
      <c r="I162" s="103">
        <v>163686.577519533</v>
      </c>
      <c r="K162" s="102">
        <v>43221</v>
      </c>
      <c r="L162" s="103">
        <v>250</v>
      </c>
      <c r="M162" s="103">
        <v>52479.758421</v>
      </c>
      <c r="N162" s="103">
        <v>240.138</v>
      </c>
      <c r="O162" s="104">
        <v>0.960552</v>
      </c>
      <c r="P162" s="103">
        <v>361070.687916698</v>
      </c>
      <c r="Q162" s="103">
        <v>218539.999587737</v>
      </c>
      <c r="S162" s="102">
        <v>43221</v>
      </c>
      <c r="T162" s="103">
        <v>637</v>
      </c>
      <c r="U162" s="103">
        <v>162483.752254</v>
      </c>
      <c r="V162" s="103">
        <v>938.918</v>
      </c>
      <c r="W162" s="104">
        <v>1.47396860282575</v>
      </c>
      <c r="X162" s="103">
        <v>228113.41357216</v>
      </c>
      <c r="Y162" s="103">
        <v>173054.252079521</v>
      </c>
      <c r="AA162" s="102">
        <v>43221</v>
      </c>
      <c r="AB162" s="103">
        <v>86</v>
      </c>
      <c r="AC162" s="103">
        <v>12455.832721</v>
      </c>
      <c r="AD162" s="103">
        <v>224.595</v>
      </c>
      <c r="AE162" s="104">
        <v>2.61156976744186</v>
      </c>
      <c r="AF162" s="103">
        <v>100202.578454966</v>
      </c>
      <c r="AG162" s="103">
        <v>55459.0828869743</v>
      </c>
      <c r="AI162" s="102">
        <v>43221</v>
      </c>
      <c r="AJ162" s="103">
        <v>110</v>
      </c>
      <c r="AK162" s="103">
        <v>26060.94364</v>
      </c>
      <c r="AL162" s="103">
        <v>144.92</v>
      </c>
      <c r="AM162" s="104">
        <v>1.31745454545455</v>
      </c>
      <c r="AN162" s="103">
        <v>214130.714830023</v>
      </c>
      <c r="AO162" s="103">
        <v>179829.862268838</v>
      </c>
      <c r="AQ162" s="102">
        <v>43221</v>
      </c>
      <c r="AR162" s="103">
        <v>27</v>
      </c>
      <c r="AS162" s="103">
        <v>10254.928088</v>
      </c>
      <c r="AT162" s="103">
        <v>15.05</v>
      </c>
      <c r="AU162" s="104">
        <v>0.557407407407407</v>
      </c>
      <c r="AV162" s="103">
        <v>986090.62962963</v>
      </c>
      <c r="AW162" s="103">
        <v>681390.570631229</v>
      </c>
      <c r="AY162" s="102">
        <v>43221</v>
      </c>
      <c r="AZ162" s="103">
        <v>99</v>
      </c>
      <c r="BA162" s="103">
        <v>27520.671262</v>
      </c>
      <c r="BB162" s="103">
        <v>65.788</v>
      </c>
      <c r="BC162" s="104">
        <v>0.664525252525253</v>
      </c>
      <c r="BD162" s="103">
        <v>427272.416996429</v>
      </c>
      <c r="BE162" s="103">
        <v>418323.573630449</v>
      </c>
      <c r="BG162" s="102">
        <v>43221</v>
      </c>
      <c r="BH162" s="103">
        <v>223</v>
      </c>
      <c r="BI162" s="103">
        <v>42224.830333</v>
      </c>
      <c r="BJ162" s="103">
        <v>225.088</v>
      </c>
      <c r="BK162" s="104">
        <v>1.00936322869955</v>
      </c>
      <c r="BL162" s="103">
        <v>285395.627709303</v>
      </c>
      <c r="BM162" s="103">
        <v>187592.543063158</v>
      </c>
      <c r="BO162" s="102">
        <v>43221</v>
      </c>
      <c r="BP162" s="103">
        <v>538</v>
      </c>
      <c r="BQ162" s="103">
        <v>134963.080992</v>
      </c>
      <c r="BR162" s="103">
        <v>873.13</v>
      </c>
      <c r="BS162" s="104">
        <v>1.62291821561338</v>
      </c>
      <c r="BT162" s="103">
        <v>191465.195469924</v>
      </c>
      <c r="BU162" s="103">
        <v>154573.867570694</v>
      </c>
      <c r="BV162" s="103">
        <v>62.2</v>
      </c>
      <c r="BW162" s="103">
        <v>210736842105263</v>
      </c>
      <c r="BX162" s="103">
        <v>901562</v>
      </c>
      <c r="BY162" s="103">
        <v>789473684</v>
      </c>
      <c r="BZ162" s="103">
        <v>877536</v>
      </c>
      <c r="CA162" s="103">
        <v>233016983</v>
      </c>
      <c r="CC162" s="103">
        <v>43160</v>
      </c>
      <c r="CD162" s="103">
        <v>121</v>
      </c>
      <c r="CE162" s="103">
        <v>34462</v>
      </c>
      <c r="CF162" s="103">
        <v>955505</v>
      </c>
      <c r="CG162" s="103">
        <v>105</v>
      </c>
      <c r="CH162" s="103">
        <v>666</v>
      </c>
      <c r="CI162" s="103">
        <v>0</v>
      </c>
      <c r="CJ162" s="103">
        <v>873272727272727</v>
      </c>
      <c r="CK162" s="103">
        <v>398805</v>
      </c>
      <c r="CL162" s="103">
        <v>103019061</v>
      </c>
      <c r="CM162" s="103">
        <v>326149</v>
      </c>
      <c r="CN162" s="103">
        <v>901623985</v>
      </c>
      <c r="CP162" s="103">
        <v>43160</v>
      </c>
      <c r="CQ162" s="103">
        <v>247</v>
      </c>
      <c r="CR162" s="103">
        <v>52997</v>
      </c>
      <c r="CS162" s="103">
        <v>273923</v>
      </c>
      <c r="CT162" s="103">
        <v>264</v>
      </c>
      <c r="CU162" s="103">
        <v>448</v>
      </c>
      <c r="CV162" s="103">
        <v>1</v>
      </c>
      <c r="CW162" s="103">
        <v>7063967611336</v>
      </c>
      <c r="CX162" s="103">
        <v>259319</v>
      </c>
      <c r="CY162" s="103">
        <v>193818857</v>
      </c>
      <c r="CZ162" s="103">
        <v>200407</v>
      </c>
      <c r="DA162" s="103">
        <v>164822574</v>
      </c>
      <c r="DC162" s="103">
        <v>43160</v>
      </c>
      <c r="DD162" s="103">
        <v>627</v>
      </c>
      <c r="DE162" s="103">
        <v>109605</v>
      </c>
      <c r="DF162" s="103">
        <v>265269</v>
      </c>
      <c r="DG162" s="103">
        <v>713</v>
      </c>
      <c r="DH162" s="103">
        <v>737</v>
      </c>
      <c r="DI162" s="103">
        <v>1</v>
      </c>
      <c r="DJ162" s="103">
        <v>138336523126</v>
      </c>
      <c r="DK162" s="103">
        <v>184808</v>
      </c>
      <c r="DL162" s="103">
        <v>995560599</v>
      </c>
      <c r="DM162" s="103">
        <v>153565</v>
      </c>
      <c r="DN162" s="103">
        <v>340270996</v>
      </c>
    </row>
    <row r="163" spans="1:118" s="103" customFormat="1" ht="12.75">
      <c r="A163" s="103">
        <v>164</v>
      </c>
      <c r="B163" s="102">
        <v>43252</v>
      </c>
      <c r="C163" s="102">
        <v>43281</v>
      </c>
      <c r="D163" s="103">
        <v>1221</v>
      </c>
      <c r="E163" s="103">
        <v>251502.100948</v>
      </c>
      <c r="F163" s="103">
        <v>1544.836</v>
      </c>
      <c r="G163" s="104">
        <v>1.26522194922195</v>
      </c>
      <c r="H163" s="118">
        <v>249741.162207335</v>
      </c>
      <c r="I163" s="103">
        <v>162801.812585931</v>
      </c>
      <c r="K163" s="102">
        <v>43252</v>
      </c>
      <c r="L163" s="103">
        <v>248</v>
      </c>
      <c r="M163" s="103">
        <v>50609.450789</v>
      </c>
      <c r="N163" s="103">
        <v>249.491</v>
      </c>
      <c r="O163" s="104">
        <v>1.00601209677419</v>
      </c>
      <c r="P163" s="103">
        <v>343695.123281458</v>
      </c>
      <c r="Q163" s="103">
        <v>202850.807399866</v>
      </c>
      <c r="S163" s="102">
        <v>43252</v>
      </c>
      <c r="T163" s="103">
        <v>714</v>
      </c>
      <c r="U163" s="103">
        <v>147570.888549</v>
      </c>
      <c r="V163" s="103">
        <v>821.219</v>
      </c>
      <c r="W163" s="104">
        <v>1.15016666666667</v>
      </c>
      <c r="X163" s="103">
        <v>233981.098539518</v>
      </c>
      <c r="Y163" s="103">
        <v>179697.362760725</v>
      </c>
      <c r="AA163" s="102">
        <v>43252</v>
      </c>
      <c r="AB163" s="103">
        <v>116</v>
      </c>
      <c r="AC163" s="103">
        <v>19327.416701</v>
      </c>
      <c r="AD163" s="103">
        <v>280.557</v>
      </c>
      <c r="AE163" s="104">
        <v>2.41859482758621</v>
      </c>
      <c r="AF163" s="103">
        <v>111445.932104637</v>
      </c>
      <c r="AG163" s="103">
        <v>68889.4474242311</v>
      </c>
      <c r="AI163" s="102">
        <v>43252</v>
      </c>
      <c r="AJ163" s="103">
        <v>143</v>
      </c>
      <c r="AK163" s="103">
        <v>33994.344909</v>
      </c>
      <c r="AL163" s="103">
        <v>193.569</v>
      </c>
      <c r="AM163" s="104">
        <v>1.35362937062937</v>
      </c>
      <c r="AN163" s="103">
        <v>277673.678321678</v>
      </c>
      <c r="AO163" s="103">
        <v>175618.745300126</v>
      </c>
      <c r="AQ163" s="102">
        <v>43252</v>
      </c>
      <c r="AR163" s="103">
        <v>23</v>
      </c>
      <c r="AS163" s="103">
        <v>4630.440145</v>
      </c>
      <c r="AT163" s="103">
        <v>5.447</v>
      </c>
      <c r="AU163" s="104">
        <v>0.236826086956522</v>
      </c>
      <c r="AV163" s="103">
        <v>979624.217391304</v>
      </c>
      <c r="AW163" s="103">
        <v>850089.98439508</v>
      </c>
      <c r="AY163" s="102">
        <v>43252</v>
      </c>
      <c r="AZ163" s="103">
        <v>122</v>
      </c>
      <c r="BA163" s="103">
        <v>36962.747654</v>
      </c>
      <c r="BB163" s="103">
        <v>115.188</v>
      </c>
      <c r="BC163" s="104">
        <v>0.944163934426229</v>
      </c>
      <c r="BD163" s="103">
        <v>440550.135594188</v>
      </c>
      <c r="BE163" s="103">
        <v>320890.610601799</v>
      </c>
      <c r="BG163" s="102">
        <v>43252</v>
      </c>
      <c r="BH163" s="103">
        <v>225</v>
      </c>
      <c r="BI163" s="103">
        <v>45979.010644</v>
      </c>
      <c r="BJ163" s="103">
        <v>244.044</v>
      </c>
      <c r="BK163" s="104">
        <v>1.08464</v>
      </c>
      <c r="BL163" s="103">
        <v>278689.038105784</v>
      </c>
      <c r="BM163" s="103">
        <v>188404.593614266</v>
      </c>
      <c r="BO163" s="102">
        <v>43252</v>
      </c>
      <c r="BP163" s="103">
        <v>592</v>
      </c>
      <c r="BQ163" s="103">
        <v>110608.140895</v>
      </c>
      <c r="BR163" s="103">
        <v>706.031000000001</v>
      </c>
      <c r="BS163" s="104">
        <v>1.19261993243243</v>
      </c>
      <c r="BT163" s="103">
        <v>191411.128065414</v>
      </c>
      <c r="BU163" s="103">
        <v>156661.875887886</v>
      </c>
      <c r="BV163" s="103">
        <v>62.8</v>
      </c>
      <c r="BW163" s="103">
        <v>210736842105263</v>
      </c>
      <c r="BX163" s="103">
        <v>901562</v>
      </c>
      <c r="BY163" s="103">
        <v>789473684</v>
      </c>
      <c r="BZ163" s="103">
        <v>877536</v>
      </c>
      <c r="CA163" s="103">
        <v>233016983</v>
      </c>
      <c r="CC163" s="103">
        <v>43160</v>
      </c>
      <c r="CD163" s="103">
        <v>121</v>
      </c>
      <c r="CE163" s="103">
        <v>34462</v>
      </c>
      <c r="CF163" s="103">
        <v>955505</v>
      </c>
      <c r="CG163" s="103">
        <v>105</v>
      </c>
      <c r="CH163" s="103">
        <v>666</v>
      </c>
      <c r="CI163" s="103">
        <v>0</v>
      </c>
      <c r="CJ163" s="103">
        <v>873272727272727</v>
      </c>
      <c r="CK163" s="103">
        <v>398805</v>
      </c>
      <c r="CL163" s="103">
        <v>103019061</v>
      </c>
      <c r="CM163" s="103">
        <v>326149</v>
      </c>
      <c r="CN163" s="103">
        <v>901623985</v>
      </c>
      <c r="CP163" s="103">
        <v>43160</v>
      </c>
      <c r="CQ163" s="103">
        <v>247</v>
      </c>
      <c r="CR163" s="103">
        <v>52997</v>
      </c>
      <c r="CS163" s="103">
        <v>273923</v>
      </c>
      <c r="CT163" s="103">
        <v>264</v>
      </c>
      <c r="CU163" s="103">
        <v>448</v>
      </c>
      <c r="CV163" s="103">
        <v>1</v>
      </c>
      <c r="CW163" s="103">
        <v>7063967611336</v>
      </c>
      <c r="CX163" s="103">
        <v>259319</v>
      </c>
      <c r="CY163" s="103">
        <v>193818857</v>
      </c>
      <c r="CZ163" s="103">
        <v>200407</v>
      </c>
      <c r="DA163" s="103">
        <v>164822574</v>
      </c>
      <c r="DC163" s="103">
        <v>43160</v>
      </c>
      <c r="DD163" s="103">
        <v>627</v>
      </c>
      <c r="DE163" s="103">
        <v>109605</v>
      </c>
      <c r="DF163" s="103">
        <v>265269</v>
      </c>
      <c r="DG163" s="103">
        <v>713</v>
      </c>
      <c r="DH163" s="103">
        <v>737</v>
      </c>
      <c r="DI163" s="103">
        <v>1</v>
      </c>
      <c r="DJ163" s="103">
        <v>138336523126</v>
      </c>
      <c r="DK163" s="103">
        <v>184808</v>
      </c>
      <c r="DL163" s="103">
        <v>995560599</v>
      </c>
      <c r="DM163" s="103">
        <v>153565</v>
      </c>
      <c r="DN163" s="103">
        <v>340270996</v>
      </c>
    </row>
    <row r="164" spans="1:118" s="103" customFormat="1" ht="12.75">
      <c r="A164" s="103">
        <v>165</v>
      </c>
      <c r="B164" s="102">
        <v>43282</v>
      </c>
      <c r="C164" s="102">
        <v>43312</v>
      </c>
      <c r="D164" s="103">
        <v>1028</v>
      </c>
      <c r="E164" s="103">
        <v>224392.627115</v>
      </c>
      <c r="F164" s="103">
        <v>1381.199</v>
      </c>
      <c r="G164" s="104">
        <v>1.34357879377432</v>
      </c>
      <c r="H164" s="118">
        <v>252335.352138137</v>
      </c>
      <c r="I164" s="103">
        <v>162462.199230524</v>
      </c>
      <c r="K164" s="102">
        <v>43282</v>
      </c>
      <c r="L164" s="103">
        <v>224</v>
      </c>
      <c r="M164" s="103">
        <v>26769.12193</v>
      </c>
      <c r="N164" s="103">
        <v>118.272</v>
      </c>
      <c r="O164" s="104">
        <v>0.528</v>
      </c>
      <c r="P164" s="103">
        <v>383008.310769377</v>
      </c>
      <c r="Q164" s="103">
        <v>226335.243591044</v>
      </c>
      <c r="S164" s="102">
        <v>43282</v>
      </c>
      <c r="T164" s="103">
        <v>582</v>
      </c>
      <c r="U164" s="103">
        <v>136183.178571</v>
      </c>
      <c r="V164" s="103">
        <v>716.109</v>
      </c>
      <c r="W164" s="104">
        <v>1.23042783505155</v>
      </c>
      <c r="X164" s="103">
        <v>232331.896964429</v>
      </c>
      <c r="Y164" s="103">
        <v>190171.019455139</v>
      </c>
      <c r="AA164" s="102">
        <v>43282</v>
      </c>
      <c r="AB164" s="103">
        <v>101</v>
      </c>
      <c r="AC164" s="103">
        <v>19924.553823</v>
      </c>
      <c r="AD164" s="103">
        <v>309.834</v>
      </c>
      <c r="AE164" s="104">
        <v>3.06766336633663</v>
      </c>
      <c r="AF164" s="103">
        <v>103756.130932059</v>
      </c>
      <c r="AG164" s="103">
        <v>64307.18973063</v>
      </c>
      <c r="AI164" s="102">
        <v>43282</v>
      </c>
      <c r="AJ164" s="103">
        <v>121</v>
      </c>
      <c r="AK164" s="103">
        <v>41515.772791</v>
      </c>
      <c r="AL164" s="103">
        <v>236.984</v>
      </c>
      <c r="AM164" s="104">
        <v>1.95854545454545</v>
      </c>
      <c r="AN164" s="103">
        <v>230664.02585313</v>
      </c>
      <c r="AO164" s="103">
        <v>175183.863851568</v>
      </c>
      <c r="AQ164" s="102">
        <v>43282</v>
      </c>
      <c r="AR164" s="103">
        <v>19</v>
      </c>
      <c r="AS164" s="103">
        <v>4778.250371</v>
      </c>
      <c r="AT164" s="103">
        <v>4.594</v>
      </c>
      <c r="AU164" s="104">
        <v>0.241789473684211</v>
      </c>
      <c r="AV164" s="103">
        <v>1118592.89473684</v>
      </c>
      <c r="AW164" s="103">
        <v>1040106.7416195</v>
      </c>
      <c r="AY164" s="102">
        <v>43282</v>
      </c>
      <c r="AZ164" s="103">
        <v>92</v>
      </c>
      <c r="BA164" s="103">
        <v>32492.235179</v>
      </c>
      <c r="BB164" s="103">
        <v>88.785</v>
      </c>
      <c r="BC164" s="104">
        <v>0.965054347826087</v>
      </c>
      <c r="BD164" s="103">
        <v>429016.641304348</v>
      </c>
      <c r="BE164" s="103">
        <v>365965.367787351</v>
      </c>
      <c r="BG164" s="102">
        <v>43282</v>
      </c>
      <c r="BH164" s="103">
        <v>205</v>
      </c>
      <c r="BI164" s="103">
        <v>21990.871559</v>
      </c>
      <c r="BJ164" s="103">
        <v>113.678</v>
      </c>
      <c r="BK164" s="104">
        <v>0.554526829268293</v>
      </c>
      <c r="BL164" s="103">
        <v>314832.178596783</v>
      </c>
      <c r="BM164" s="103">
        <v>193448.790082514</v>
      </c>
      <c r="BO164" s="102">
        <v>43282</v>
      </c>
      <c r="BP164" s="103">
        <v>490</v>
      </c>
      <c r="BQ164" s="103">
        <v>103690.943392</v>
      </c>
      <c r="BR164" s="103">
        <v>627.324</v>
      </c>
      <c r="BS164" s="104">
        <v>1.28025306122449</v>
      </c>
      <c r="BT164" s="103">
        <v>195403.332721016</v>
      </c>
      <c r="BU164" s="103">
        <v>165290.891775223</v>
      </c>
      <c r="BV164">
        <v>62.8</v>
      </c>
      <c r="BW164" s="103">
        <v>210736842105263</v>
      </c>
      <c r="BX164" s="103">
        <v>901562</v>
      </c>
      <c r="BY164" s="103">
        <v>789473684</v>
      </c>
      <c r="BZ164" s="103">
        <v>877536</v>
      </c>
      <c r="CA164" s="103">
        <v>233016983</v>
      </c>
      <c r="CC164" s="103">
        <v>43160</v>
      </c>
      <c r="CD164" s="103">
        <v>121</v>
      </c>
      <c r="CE164" s="103">
        <v>34462</v>
      </c>
      <c r="CF164" s="103">
        <v>955505</v>
      </c>
      <c r="CG164" s="103">
        <v>105</v>
      </c>
      <c r="CH164" s="103">
        <v>666</v>
      </c>
      <c r="CI164" s="103">
        <v>0</v>
      </c>
      <c r="CJ164" s="103">
        <v>873272727272727</v>
      </c>
      <c r="CK164" s="103">
        <v>398805</v>
      </c>
      <c r="CL164" s="103">
        <v>103019061</v>
      </c>
      <c r="CM164" s="103">
        <v>326149</v>
      </c>
      <c r="CN164" s="103">
        <v>901623985</v>
      </c>
      <c r="CP164" s="103">
        <v>43160</v>
      </c>
      <c r="CQ164" s="103">
        <v>247</v>
      </c>
      <c r="CR164" s="103">
        <v>52997</v>
      </c>
      <c r="CS164" s="103">
        <v>273923</v>
      </c>
      <c r="CT164" s="103">
        <v>264</v>
      </c>
      <c r="CU164" s="103">
        <v>448</v>
      </c>
      <c r="CV164" s="103">
        <v>1</v>
      </c>
      <c r="CW164" s="103">
        <v>7063967611336</v>
      </c>
      <c r="CX164" s="103">
        <v>259319</v>
      </c>
      <c r="CY164" s="103">
        <v>193818857</v>
      </c>
      <c r="CZ164" s="103">
        <v>200407</v>
      </c>
      <c r="DA164" s="103">
        <v>164822574</v>
      </c>
      <c r="DC164" s="103">
        <v>43160</v>
      </c>
      <c r="DD164" s="103">
        <v>627</v>
      </c>
      <c r="DE164" s="103">
        <v>109605</v>
      </c>
      <c r="DF164" s="103">
        <v>265269</v>
      </c>
      <c r="DG164" s="103">
        <v>713</v>
      </c>
      <c r="DH164" s="103">
        <v>737</v>
      </c>
      <c r="DI164" s="103">
        <v>1</v>
      </c>
      <c r="DJ164" s="103">
        <v>138336523126</v>
      </c>
      <c r="DK164" s="103">
        <v>184808</v>
      </c>
      <c r="DL164" s="103">
        <v>995560599</v>
      </c>
      <c r="DM164" s="103">
        <v>153565</v>
      </c>
      <c r="DN164" s="103">
        <v>340270996</v>
      </c>
    </row>
    <row r="165" spans="2:67" ht="12.75">
      <c r="B165" s="4"/>
      <c r="C165" s="4"/>
      <c r="K165" s="4"/>
      <c r="S165" s="4"/>
      <c r="AA165" s="4"/>
      <c r="AI165" s="4"/>
      <c r="AQ165" s="4"/>
      <c r="AY165" s="4"/>
      <c r="BB165" s="49">
        <f>AZ155*BC155</f>
        <v>259.88600000000025</v>
      </c>
      <c r="BG165" s="4"/>
      <c r="BO165" s="4"/>
    </row>
    <row r="166" spans="1:73" s="113" customFormat="1" ht="12.75">
      <c r="A166" s="3"/>
      <c r="B166" s="3"/>
      <c r="C166" s="3"/>
      <c r="D166" s="3"/>
      <c r="E166" s="3"/>
      <c r="F166" s="3"/>
      <c r="G166" s="3"/>
      <c r="H166" s="54"/>
      <c r="I166" s="3"/>
      <c r="J166" s="3"/>
      <c r="K166" s="3"/>
      <c r="L166" s="3"/>
      <c r="M166" s="3"/>
      <c r="N166" s="3">
        <f>N164/$F$164</f>
        <v>0.08562994905151249</v>
      </c>
      <c r="O166" s="3"/>
      <c r="P166" s="54"/>
      <c r="Q166" s="3"/>
      <c r="R166" s="3"/>
      <c r="S166" s="3"/>
      <c r="T166" s="3"/>
      <c r="U166" s="3"/>
      <c r="V166" s="3">
        <f>V164/$F$164</f>
        <v>0.5184690982255272</v>
      </c>
      <c r="W166" s="2"/>
      <c r="X166" s="54"/>
      <c r="Y166" s="3"/>
      <c r="Z166" s="3"/>
      <c r="AA166" s="3"/>
      <c r="AB166" s="3"/>
      <c r="AC166" s="3"/>
      <c r="AD166" s="3">
        <f>AD164/$F$164</f>
        <v>0.22432249082138053</v>
      </c>
      <c r="AE166" s="3"/>
      <c r="AF166" s="54"/>
      <c r="AG166" s="3"/>
      <c r="AH166" s="3"/>
      <c r="AI166" s="3"/>
      <c r="AJ166" s="3"/>
      <c r="AK166" s="3"/>
      <c r="AL166" s="3">
        <f>AL164/$F$164</f>
        <v>0.17157846190157972</v>
      </c>
      <c r="AM166" s="3"/>
      <c r="AN166" s="54"/>
      <c r="AO166" s="3"/>
      <c r="AP166" s="3"/>
      <c r="AQ166" s="3"/>
      <c r="AR166" s="3"/>
      <c r="AS166" s="3"/>
      <c r="AT166" s="3"/>
      <c r="AU166" s="3"/>
      <c r="AV166" s="54"/>
      <c r="AW166" s="3"/>
      <c r="AX166" s="3"/>
      <c r="AY166" s="3"/>
      <c r="AZ166" s="3"/>
      <c r="BA166" s="3"/>
      <c r="BB166" s="49">
        <f>AZ164*BC164</f>
        <v>88.78500000000001</v>
      </c>
      <c r="BC166" s="3"/>
      <c r="BD166" s="54"/>
      <c r="BE166" s="3"/>
      <c r="BF166" s="3"/>
      <c r="BG166" s="3"/>
      <c r="BH166" s="3"/>
      <c r="BI166" s="3"/>
      <c r="BJ166" s="3"/>
      <c r="BK166" s="3"/>
      <c r="BL166" s="54"/>
      <c r="BM166" s="3"/>
      <c r="BN166" s="3"/>
      <c r="BO166" s="3"/>
      <c r="BP166" s="3"/>
      <c r="BQ166" s="3"/>
      <c r="BR166" s="3"/>
      <c r="BS166" s="3"/>
      <c r="BT166" s="54"/>
      <c r="BU166" s="3"/>
    </row>
    <row r="167" spans="1:73" s="136" customFormat="1" ht="45">
      <c r="A167" s="119" t="s">
        <v>14</v>
      </c>
      <c r="B167" s="120" t="s">
        <v>208</v>
      </c>
      <c r="C167" s="120" t="s">
        <v>209</v>
      </c>
      <c r="D167" s="121" t="s">
        <v>1</v>
      </c>
      <c r="E167" s="121" t="s">
        <v>198</v>
      </c>
      <c r="F167" s="121" t="s">
        <v>199</v>
      </c>
      <c r="G167" s="122" t="s">
        <v>197</v>
      </c>
      <c r="H167" s="123"/>
      <c r="I167" s="121" t="s">
        <v>200</v>
      </c>
      <c r="J167" s="134" t="s">
        <v>217</v>
      </c>
      <c r="K167" s="120" t="s">
        <v>208</v>
      </c>
      <c r="L167" s="121" t="s">
        <v>1</v>
      </c>
      <c r="M167" s="121" t="s">
        <v>198</v>
      </c>
      <c r="N167" s="121" t="s">
        <v>199</v>
      </c>
      <c r="O167" s="122" t="s">
        <v>197</v>
      </c>
      <c r="P167" s="124"/>
      <c r="Q167" s="121" t="s">
        <v>200</v>
      </c>
      <c r="R167" s="134" t="s">
        <v>203</v>
      </c>
      <c r="S167" s="120" t="s">
        <v>208</v>
      </c>
      <c r="T167" s="121" t="s">
        <v>1</v>
      </c>
      <c r="U167" s="121" t="s">
        <v>198</v>
      </c>
      <c r="V167" s="121" t="s">
        <v>199</v>
      </c>
      <c r="W167" s="125" t="s">
        <v>197</v>
      </c>
      <c r="X167" s="124"/>
      <c r="Y167" s="121" t="s">
        <v>200</v>
      </c>
      <c r="Z167" s="134" t="s">
        <v>204</v>
      </c>
      <c r="AA167" s="120" t="s">
        <v>208</v>
      </c>
      <c r="AB167" s="121" t="s">
        <v>1</v>
      </c>
      <c r="AC167" s="121" t="s">
        <v>198</v>
      </c>
      <c r="AD167" s="121" t="s">
        <v>199</v>
      </c>
      <c r="AE167" s="122" t="s">
        <v>197</v>
      </c>
      <c r="AF167" s="124"/>
      <c r="AG167" s="121" t="s">
        <v>200</v>
      </c>
      <c r="AH167" s="135" t="s">
        <v>205</v>
      </c>
      <c r="AI167" s="120" t="s">
        <v>208</v>
      </c>
      <c r="AJ167" s="121" t="s">
        <v>1</v>
      </c>
      <c r="AK167" s="121" t="s">
        <v>198</v>
      </c>
      <c r="AL167" s="121" t="s">
        <v>199</v>
      </c>
      <c r="AM167" s="122" t="s">
        <v>197</v>
      </c>
      <c r="AN167" s="124"/>
      <c r="AO167" s="121" t="s">
        <v>200</v>
      </c>
      <c r="AP167" s="126" t="s">
        <v>206</v>
      </c>
      <c r="AQ167" s="120" t="s">
        <v>208</v>
      </c>
      <c r="AR167" s="121" t="s">
        <v>1</v>
      </c>
      <c r="AS167" s="121" t="s">
        <v>198</v>
      </c>
      <c r="AT167" s="121" t="s">
        <v>199</v>
      </c>
      <c r="AU167" s="122" t="s">
        <v>197</v>
      </c>
      <c r="AV167" s="124"/>
      <c r="AW167" s="121" t="s">
        <v>200</v>
      </c>
      <c r="AX167" s="126" t="s">
        <v>201</v>
      </c>
      <c r="AY167" s="120" t="s">
        <v>208</v>
      </c>
      <c r="AZ167" s="121" t="s">
        <v>1</v>
      </c>
      <c r="BA167" s="121" t="s">
        <v>198</v>
      </c>
      <c r="BB167" s="121" t="s">
        <v>199</v>
      </c>
      <c r="BC167" s="122" t="s">
        <v>197</v>
      </c>
      <c r="BD167" s="124"/>
      <c r="BE167" s="121" t="s">
        <v>200</v>
      </c>
      <c r="BF167" s="126" t="s">
        <v>207</v>
      </c>
      <c r="BG167" s="120" t="s">
        <v>208</v>
      </c>
      <c r="BH167" s="121" t="s">
        <v>1</v>
      </c>
      <c r="BI167" s="121" t="s">
        <v>198</v>
      </c>
      <c r="BJ167" s="121" t="s">
        <v>199</v>
      </c>
      <c r="BK167" s="122" t="s">
        <v>197</v>
      </c>
      <c r="BL167" s="124"/>
      <c r="BM167" s="121" t="s">
        <v>200</v>
      </c>
      <c r="BN167" s="126" t="s">
        <v>202</v>
      </c>
      <c r="BO167" s="120" t="s">
        <v>208</v>
      </c>
      <c r="BP167" s="121" t="s">
        <v>1</v>
      </c>
      <c r="BQ167" s="121" t="s">
        <v>198</v>
      </c>
      <c r="BR167" s="121" t="s">
        <v>199</v>
      </c>
      <c r="BS167" s="122" t="s">
        <v>197</v>
      </c>
      <c r="BT167" s="124"/>
      <c r="BU167" s="121" t="s">
        <v>200</v>
      </c>
    </row>
    <row r="168" spans="1:74" s="136" customFormat="1" ht="12.75">
      <c r="A168" s="127"/>
      <c r="B168" s="128"/>
      <c r="C168" s="129" t="s">
        <v>218</v>
      </c>
      <c r="D168" s="127">
        <f>D164/D163-1</f>
        <v>-0.1580671580671581</v>
      </c>
      <c r="E168" s="127">
        <f aca="true" t="shared" si="0" ref="E168:BP168">E164/E163-1</f>
        <v>-0.10779024799719306</v>
      </c>
      <c r="F168" s="127">
        <f t="shared" si="0"/>
        <v>-0.10592515969332661</v>
      </c>
      <c r="G168" s="127">
        <f t="shared" si="0"/>
        <v>0.06193130351600007</v>
      </c>
      <c r="H168" s="127">
        <f t="shared" si="0"/>
        <v>0.010387514448452428</v>
      </c>
      <c r="I168" s="127">
        <f t="shared" si="0"/>
        <v>-0.0020860538959155406</v>
      </c>
      <c r="J168" s="127" t="e">
        <f t="shared" si="0"/>
        <v>#DIV/0!</v>
      </c>
      <c r="K168" s="127">
        <f t="shared" si="0"/>
        <v>0.0006936095440672752</v>
      </c>
      <c r="L168" s="127">
        <f t="shared" si="0"/>
        <v>-0.09677419354838712</v>
      </c>
      <c r="M168" s="127">
        <f t="shared" si="0"/>
        <v>-0.471064761370256</v>
      </c>
      <c r="N168" s="127">
        <f t="shared" si="0"/>
        <v>-0.5259468277412813</v>
      </c>
      <c r="O168" s="127">
        <f t="shared" si="0"/>
        <v>-0.4751554164278452</v>
      </c>
      <c r="P168" s="127">
        <f t="shared" si="0"/>
        <v>0.11438389672967442</v>
      </c>
      <c r="Q168" s="127">
        <f t="shared" si="0"/>
        <v>0.11577196311023186</v>
      </c>
      <c r="R168" s="127" t="e">
        <f t="shared" si="0"/>
        <v>#DIV/0!</v>
      </c>
      <c r="S168" s="127">
        <f t="shared" si="0"/>
        <v>0.0006936095440672752</v>
      </c>
      <c r="T168" s="127">
        <f t="shared" si="0"/>
        <v>-0.18487394957983194</v>
      </c>
      <c r="U168" s="127">
        <f t="shared" si="0"/>
        <v>-0.07716772657514215</v>
      </c>
      <c r="V168" s="127">
        <f t="shared" si="0"/>
        <v>-0.12799265482167366</v>
      </c>
      <c r="W168" s="127">
        <f t="shared" si="0"/>
        <v>0.06978220697134896</v>
      </c>
      <c r="X168" s="127">
        <f t="shared" si="0"/>
        <v>-0.007048439320026745</v>
      </c>
      <c r="Y168" s="127">
        <f t="shared" si="0"/>
        <v>0.058284977216722655</v>
      </c>
      <c r="Z168" s="127" t="e">
        <f t="shared" si="0"/>
        <v>#DIV/0!</v>
      </c>
      <c r="AA168" s="127">
        <f t="shared" si="0"/>
        <v>0.0006936095440672752</v>
      </c>
      <c r="AB168" s="127">
        <f t="shared" si="0"/>
        <v>-0.1293103448275862</v>
      </c>
      <c r="AC168" s="127">
        <f t="shared" si="0"/>
        <v>0.030895858005126176</v>
      </c>
      <c r="AD168" s="127">
        <f t="shared" si="0"/>
        <v>0.10435312610271708</v>
      </c>
      <c r="AE168" s="127">
        <f t="shared" si="0"/>
        <v>0.2683659666130185</v>
      </c>
      <c r="AF168" s="127">
        <f t="shared" si="0"/>
        <v>-0.06900028585483076</v>
      </c>
      <c r="AG168" s="127">
        <f t="shared" si="0"/>
        <v>-0.06651610464202007</v>
      </c>
      <c r="AH168" s="127" t="e">
        <f t="shared" si="0"/>
        <v>#DIV/0!</v>
      </c>
      <c r="AI168" s="127">
        <f t="shared" si="0"/>
        <v>0.0006936095440672752</v>
      </c>
      <c r="AJ168" s="127">
        <f t="shared" si="0"/>
        <v>-0.15384615384615385</v>
      </c>
      <c r="AK168" s="127">
        <f t="shared" si="0"/>
        <v>0.22125526766684978</v>
      </c>
      <c r="AL168" s="127">
        <f t="shared" si="0"/>
        <v>0.22428694677350203</v>
      </c>
      <c r="AM168" s="127">
        <f t="shared" si="0"/>
        <v>0.4468845734595903</v>
      </c>
      <c r="AN168" s="127">
        <f t="shared" si="0"/>
        <v>-0.16929819474674335</v>
      </c>
      <c r="AO168" s="127">
        <f t="shared" si="0"/>
        <v>-0.0024762814915617604</v>
      </c>
      <c r="AP168" s="127" t="e">
        <f t="shared" si="0"/>
        <v>#DIV/0!</v>
      </c>
      <c r="AQ168" s="127">
        <f t="shared" si="0"/>
        <v>0.0006936095440672752</v>
      </c>
      <c r="AR168" s="127">
        <f t="shared" si="0"/>
        <v>-0.17391304347826086</v>
      </c>
      <c r="AS168" s="127">
        <f t="shared" si="0"/>
        <v>0.031921420290813574</v>
      </c>
      <c r="AT168" s="127">
        <f t="shared" si="0"/>
        <v>-0.15659996328254078</v>
      </c>
      <c r="AU168" s="127">
        <f t="shared" si="0"/>
        <v>0.02095793918429356</v>
      </c>
      <c r="AV168" s="127">
        <f t="shared" si="0"/>
        <v>0.14185916893276018</v>
      </c>
      <c r="AW168" s="127">
        <f t="shared" si="0"/>
        <v>0.2235254628480714</v>
      </c>
      <c r="AX168" s="127" t="e">
        <f t="shared" si="0"/>
        <v>#DIV/0!</v>
      </c>
      <c r="AY168" s="127">
        <f t="shared" si="0"/>
        <v>0.0006936095440672752</v>
      </c>
      <c r="AZ168" s="127">
        <f t="shared" si="0"/>
        <v>-0.24590163934426235</v>
      </c>
      <c r="BA168" s="127">
        <f t="shared" si="0"/>
        <v>-0.12094643279356465</v>
      </c>
      <c r="BB168" s="127">
        <f t="shared" si="0"/>
        <v>-0.2292165850609439</v>
      </c>
      <c r="BC168" s="127">
        <f t="shared" si="0"/>
        <v>0.02212583285396641</v>
      </c>
      <c r="BD168" s="127">
        <f t="shared" si="0"/>
        <v>-0.026179754261758004</v>
      </c>
      <c r="BE168" s="127">
        <f t="shared" si="0"/>
        <v>0.14046767246015301</v>
      </c>
      <c r="BF168" s="127" t="e">
        <f t="shared" si="0"/>
        <v>#DIV/0!</v>
      </c>
      <c r="BG168" s="127">
        <f t="shared" si="0"/>
        <v>0.0006936095440672752</v>
      </c>
      <c r="BH168" s="127">
        <f t="shared" si="0"/>
        <v>-0.0888888888888889</v>
      </c>
      <c r="BI168" s="127">
        <f t="shared" si="0"/>
        <v>-0.5217193399556177</v>
      </c>
      <c r="BJ168" s="127">
        <f t="shared" si="0"/>
        <v>-0.5341905558014128</v>
      </c>
      <c r="BK168" s="127">
        <f t="shared" si="0"/>
        <v>-0.4887457319771602</v>
      </c>
      <c r="BL168" s="127">
        <f t="shared" si="0"/>
        <v>0.12968985338160288</v>
      </c>
      <c r="BM168" s="127">
        <f t="shared" si="0"/>
        <v>0.026773213813328534</v>
      </c>
      <c r="BN168" s="127" t="e">
        <f t="shared" si="0"/>
        <v>#DIV/0!</v>
      </c>
      <c r="BO168" s="127">
        <f t="shared" si="0"/>
        <v>0.0006936095440672752</v>
      </c>
      <c r="BP168" s="127">
        <f t="shared" si="0"/>
        <v>-0.17229729729729726</v>
      </c>
      <c r="BQ168" s="127">
        <f aca="true" t="shared" si="1" ref="BQ168:BV168">BQ164/BQ163-1</f>
        <v>-0.06253786969954123</v>
      </c>
      <c r="BR168" s="127">
        <f t="shared" si="1"/>
        <v>-0.11147810790177892</v>
      </c>
      <c r="BS168" s="127">
        <f t="shared" si="1"/>
        <v>0.07347951045336476</v>
      </c>
      <c r="BT168" s="127">
        <f t="shared" si="1"/>
        <v>0.020856700944982043</v>
      </c>
      <c r="BU168" s="127">
        <f t="shared" si="1"/>
        <v>0.0550805091438602</v>
      </c>
      <c r="BV168" s="127">
        <f t="shared" si="1"/>
        <v>0</v>
      </c>
    </row>
    <row r="169" spans="1:74" s="136" customFormat="1" ht="12.75">
      <c r="A169" s="127"/>
      <c r="B169" s="128"/>
      <c r="C169" s="129" t="s">
        <v>219</v>
      </c>
      <c r="D169" s="127">
        <f>D164/D152-1</f>
        <v>-0.025592417061611417</v>
      </c>
      <c r="E169" s="127">
        <f aca="true" t="shared" si="2" ref="E169:BP169">E164/E152-1</f>
        <v>-0.08255187885586523</v>
      </c>
      <c r="F169" s="127">
        <f t="shared" si="2"/>
        <v>-0.1060987511778898</v>
      </c>
      <c r="G169" s="127">
        <f t="shared" si="2"/>
        <v>-0.08262080009014627</v>
      </c>
      <c r="H169" s="127">
        <f t="shared" si="2"/>
        <v>-0.0195373613173081</v>
      </c>
      <c r="I169" s="127">
        <f t="shared" si="2"/>
        <v>0.02634169305955436</v>
      </c>
      <c r="J169" s="127" t="e">
        <f t="shared" si="2"/>
        <v>#DIV/0!</v>
      </c>
      <c r="K169" s="127">
        <f t="shared" si="2"/>
        <v>0.008504788312323708</v>
      </c>
      <c r="L169" s="127">
        <f t="shared" si="2"/>
        <v>0.1200000000000001</v>
      </c>
      <c r="M169" s="127">
        <f t="shared" si="2"/>
        <v>0.05375399864277486</v>
      </c>
      <c r="N169" s="127">
        <f t="shared" si="2"/>
        <v>0.22039354885309503</v>
      </c>
      <c r="O169" s="127">
        <f t="shared" si="2"/>
        <v>0.08963709719026336</v>
      </c>
      <c r="P169" s="127">
        <f t="shared" si="2"/>
        <v>0.0028466502421498063</v>
      </c>
      <c r="Q169" s="127">
        <f t="shared" si="2"/>
        <v>-0.13654574818666176</v>
      </c>
      <c r="R169" s="127" t="e">
        <f t="shared" si="2"/>
        <v>#DIV/0!</v>
      </c>
      <c r="S169" s="127">
        <f t="shared" si="2"/>
        <v>0.008504788312323708</v>
      </c>
      <c r="T169" s="127">
        <f t="shared" si="2"/>
        <v>-0.05672609400324147</v>
      </c>
      <c r="U169" s="127">
        <f t="shared" si="2"/>
        <v>-0.09060958025891752</v>
      </c>
      <c r="V169" s="127">
        <f t="shared" si="2"/>
        <v>-0.12417139167062108</v>
      </c>
      <c r="W169" s="127">
        <f t="shared" si="2"/>
        <v>-0.071501286358716</v>
      </c>
      <c r="X169" s="127">
        <f t="shared" si="2"/>
        <v>-0.034753725001246516</v>
      </c>
      <c r="Y169" s="127">
        <f t="shared" si="2"/>
        <v>0.03832006752522288</v>
      </c>
      <c r="Z169" s="127" t="e">
        <f t="shared" si="2"/>
        <v>#DIV/0!</v>
      </c>
      <c r="AA169" s="127">
        <f t="shared" si="2"/>
        <v>0.008504788312323708</v>
      </c>
      <c r="AB169" s="127">
        <f t="shared" si="2"/>
        <v>0.26249999999999996</v>
      </c>
      <c r="AC169" s="127">
        <f t="shared" si="2"/>
        <v>-0.21631063588784072</v>
      </c>
      <c r="AD169" s="127">
        <f t="shared" si="2"/>
        <v>-0.2700633971545491</v>
      </c>
      <c r="AE169" s="127">
        <f t="shared" si="2"/>
        <v>-0.4218323937857822</v>
      </c>
      <c r="AF169" s="127">
        <f t="shared" si="2"/>
        <v>0.16315080363413537</v>
      </c>
      <c r="AG169" s="127">
        <f t="shared" si="2"/>
        <v>0.07364031486730416</v>
      </c>
      <c r="AH169" s="127" t="e">
        <f t="shared" si="2"/>
        <v>#DIV/0!</v>
      </c>
      <c r="AI169" s="127">
        <f t="shared" si="2"/>
        <v>0.008504788312323708</v>
      </c>
      <c r="AJ169" s="127">
        <f t="shared" si="2"/>
        <v>-0.23417721518987344</v>
      </c>
      <c r="AK169" s="127">
        <f t="shared" si="2"/>
        <v>-0.05653836880078256</v>
      </c>
      <c r="AL169" s="127">
        <f t="shared" si="2"/>
        <v>0.1497380166893072</v>
      </c>
      <c r="AM169" s="127">
        <f t="shared" si="2"/>
        <v>0.5013107986521457</v>
      </c>
      <c r="AN169" s="127">
        <f t="shared" si="2"/>
        <v>-0.07706490499468921</v>
      </c>
      <c r="AO169" s="127">
        <f t="shared" si="2"/>
        <v>-0.17941164204004278</v>
      </c>
      <c r="AP169" s="127" t="e">
        <f t="shared" si="2"/>
        <v>#DIV/0!</v>
      </c>
      <c r="AQ169" s="127">
        <f t="shared" si="2"/>
        <v>0.008504788312323708</v>
      </c>
      <c r="AR169" s="127">
        <f t="shared" si="2"/>
        <v>0.05555555555555558</v>
      </c>
      <c r="AS169" s="127">
        <f t="shared" si="2"/>
        <v>-0.05600040162727238</v>
      </c>
      <c r="AT169" s="127">
        <f t="shared" si="2"/>
        <v>-0.3423049391553329</v>
      </c>
      <c r="AU169" s="127">
        <f t="shared" si="2"/>
        <v>-0.37692046867347273</v>
      </c>
      <c r="AV169" s="127">
        <f t="shared" si="2"/>
        <v>0.21309618790970797</v>
      </c>
      <c r="AW169" s="127">
        <f t="shared" si="2"/>
        <v>0.43531501842261267</v>
      </c>
      <c r="AX169" s="127" t="e">
        <f t="shared" si="2"/>
        <v>#DIV/0!</v>
      </c>
      <c r="AY169" s="127">
        <f t="shared" si="2"/>
        <v>0.008504788312323708</v>
      </c>
      <c r="AZ169" s="127">
        <f t="shared" si="2"/>
        <v>0.045454545454545414</v>
      </c>
      <c r="BA169" s="127">
        <f t="shared" si="2"/>
        <v>0.3911025138871267</v>
      </c>
      <c r="BB169" s="127">
        <f t="shared" si="2"/>
        <v>0.6274401979653561</v>
      </c>
      <c r="BC169" s="127">
        <f t="shared" si="2"/>
        <v>0.5566819284886011</v>
      </c>
      <c r="BD169" s="127">
        <f t="shared" si="2"/>
        <v>-0.12730954059111654</v>
      </c>
      <c r="BE169" s="127">
        <f t="shared" si="2"/>
        <v>-0.14522050295531708</v>
      </c>
      <c r="BF169" s="127" t="e">
        <f t="shared" si="2"/>
        <v>#DIV/0!</v>
      </c>
      <c r="BG169" s="127">
        <f t="shared" si="2"/>
        <v>0.008504788312323708</v>
      </c>
      <c r="BH169" s="127">
        <f t="shared" si="2"/>
        <v>0.12637362637362637</v>
      </c>
      <c r="BI169" s="127">
        <f t="shared" si="2"/>
        <v>0.08106440484309174</v>
      </c>
      <c r="BJ169" s="127">
        <f t="shared" si="2"/>
        <v>0.26410016902410827</v>
      </c>
      <c r="BK169" s="127">
        <f t="shared" si="2"/>
        <v>0.12227429640189214</v>
      </c>
      <c r="BL169" s="127">
        <f t="shared" si="2"/>
        <v>-0.04159824998092254</v>
      </c>
      <c r="BM169" s="127">
        <f t="shared" si="2"/>
        <v>-0.14479530077297587</v>
      </c>
      <c r="BN169" s="127" t="e">
        <f t="shared" si="2"/>
        <v>#DIV/0!</v>
      </c>
      <c r="BO169" s="127">
        <f t="shared" si="2"/>
        <v>0.008504788312323708</v>
      </c>
      <c r="BP169" s="127">
        <f t="shared" si="2"/>
        <v>-0.07372400756143671</v>
      </c>
      <c r="BQ169" s="127">
        <f aca="true" t="shared" si="3" ref="BQ169:BV169">BQ164/BQ152-1</f>
        <v>-0.1796276534115686</v>
      </c>
      <c r="BR169" s="127">
        <f t="shared" si="3"/>
        <v>-0.17790640836293925</v>
      </c>
      <c r="BS169" s="127">
        <f t="shared" si="3"/>
        <v>-0.11247446943672545</v>
      </c>
      <c r="BT169" s="127">
        <f t="shared" si="3"/>
        <v>-0.01786897090991646</v>
      </c>
      <c r="BU169" s="127">
        <f t="shared" si="3"/>
        <v>-0.002093733689372823</v>
      </c>
      <c r="BV169" s="127">
        <f t="shared" si="3"/>
        <v>0.052136104351988344</v>
      </c>
    </row>
    <row r="170" spans="1:73" s="136" customFormat="1" ht="12.75">
      <c r="A170" s="5"/>
      <c r="B170" s="94">
        <v>2012</v>
      </c>
      <c r="C170" s="5"/>
      <c r="D170" s="5">
        <f>D164/D120-1</f>
        <v>-0.4397820163487739</v>
      </c>
      <c r="E170" s="5">
        <f>E164/E120-1</f>
        <v>-0.5736763894661903</v>
      </c>
      <c r="F170" s="5">
        <f aca="true" t="shared" si="4" ref="F170:BP170">F164/F120-1</f>
        <v>-0.5114239920990142</v>
      </c>
      <c r="G170" s="5">
        <f t="shared" si="4"/>
        <v>-0.12788232052693438</v>
      </c>
      <c r="H170" s="5">
        <f t="shared" si="4"/>
        <v>-0.1999455728926235</v>
      </c>
      <c r="I170" s="5">
        <f t="shared" si="4"/>
        <v>-0.1274159933366812</v>
      </c>
      <c r="J170" s="5" t="e">
        <f t="shared" si="4"/>
        <v>#DIV/0!</v>
      </c>
      <c r="K170" s="5">
        <f t="shared" si="4"/>
        <v>0.03189967575815378</v>
      </c>
      <c r="L170" s="5">
        <f t="shared" si="4"/>
        <v>-0.5642023346303502</v>
      </c>
      <c r="M170" s="5">
        <f t="shared" si="4"/>
        <v>-0.7639782635108537</v>
      </c>
      <c r="N170" s="5">
        <f t="shared" si="4"/>
        <v>-0.7274926615270475</v>
      </c>
      <c r="O170" s="5">
        <f t="shared" si="4"/>
        <v>-0.3746929822540286</v>
      </c>
      <c r="P170" s="5">
        <f t="shared" si="4"/>
        <v>-0.16334292732895894</v>
      </c>
      <c r="Q170" s="5">
        <f t="shared" si="4"/>
        <v>-0.1338885117305899</v>
      </c>
      <c r="R170" s="5" t="e">
        <f t="shared" si="4"/>
        <v>#DIV/0!</v>
      </c>
      <c r="S170" s="5">
        <f t="shared" si="4"/>
        <v>0.03189967575815378</v>
      </c>
      <c r="T170" s="5">
        <f t="shared" si="4"/>
        <v>-0.39626556016597514</v>
      </c>
      <c r="U170" s="5">
        <f t="shared" si="4"/>
        <v>-0.5485793235677348</v>
      </c>
      <c r="V170" s="5">
        <f t="shared" si="4"/>
        <v>-0.4935794803615122</v>
      </c>
      <c r="W170" s="5">
        <f t="shared" si="4"/>
        <v>-0.16118663070188244</v>
      </c>
      <c r="X170" s="5">
        <f t="shared" si="4"/>
        <v>-0.1456030705943726</v>
      </c>
      <c r="Y170" s="5">
        <f t="shared" si="4"/>
        <v>-0.10860508425978677</v>
      </c>
      <c r="Z170" s="5" t="e">
        <f t="shared" si="4"/>
        <v>#DIV/0!</v>
      </c>
      <c r="AA170" s="5">
        <f t="shared" si="4"/>
        <v>0.03189967575815378</v>
      </c>
      <c r="AB170" s="5">
        <f t="shared" si="4"/>
        <v>-0.09009009009009006</v>
      </c>
      <c r="AC170" s="5">
        <f t="shared" si="4"/>
        <v>-0.5242057451382203</v>
      </c>
      <c r="AD170" s="5">
        <f t="shared" si="4"/>
        <v>-0.48271164255256627</v>
      </c>
      <c r="AE170" s="5">
        <f t="shared" si="4"/>
        <v>-0.43149497349836585</v>
      </c>
      <c r="AF170" s="5">
        <f t="shared" si="4"/>
        <v>0.3474800908194593</v>
      </c>
      <c r="AG170" s="5">
        <f t="shared" si="4"/>
        <v>-0.08021464621861296</v>
      </c>
      <c r="AH170" s="5" t="e">
        <f t="shared" si="4"/>
        <v>#DIV/0!</v>
      </c>
      <c r="AI170" s="5">
        <f t="shared" si="4"/>
        <v>0.03189967575815378</v>
      </c>
      <c r="AJ170" s="5">
        <f t="shared" si="4"/>
        <v>-0.5081300813008129</v>
      </c>
      <c r="AK170" s="5">
        <f t="shared" si="4"/>
        <v>-0.401549449547849</v>
      </c>
      <c r="AL170" s="5">
        <f t="shared" si="4"/>
        <v>-0.3762873167226818</v>
      </c>
      <c r="AM170" s="5">
        <f t="shared" si="4"/>
        <v>0.2680439676547135</v>
      </c>
      <c r="AN170" s="5">
        <f t="shared" si="4"/>
        <v>-0.22024862784469978</v>
      </c>
      <c r="AO170" s="5">
        <f t="shared" si="4"/>
        <v>-0.0405028364862301</v>
      </c>
      <c r="AP170" s="5" t="e">
        <f t="shared" si="4"/>
        <v>#DIV/0!</v>
      </c>
      <c r="AQ170" s="5">
        <f t="shared" si="4"/>
        <v>0.03189967575815378</v>
      </c>
      <c r="AR170" s="5">
        <f t="shared" si="4"/>
        <v>-0.7397260273972603</v>
      </c>
      <c r="AS170" s="5">
        <f t="shared" si="4"/>
        <v>-0.7108809411339434</v>
      </c>
      <c r="AT170" s="5">
        <f t="shared" si="4"/>
        <v>-0.8135249228770904</v>
      </c>
      <c r="AU170" s="5">
        <f t="shared" si="4"/>
        <v>-0.28354312473829446</v>
      </c>
      <c r="AV170" s="5">
        <f t="shared" si="4"/>
        <v>0.4250138094215665</v>
      </c>
      <c r="AW170" s="5">
        <f t="shared" si="4"/>
        <v>0.5504434336578461</v>
      </c>
      <c r="AX170" s="5" t="e">
        <f t="shared" si="4"/>
        <v>#DIV/0!</v>
      </c>
      <c r="AY170" s="5">
        <f t="shared" si="4"/>
        <v>0.03189967575815378</v>
      </c>
      <c r="AZ170" s="5">
        <f t="shared" si="4"/>
        <v>-0.6</v>
      </c>
      <c r="BA170" s="5">
        <f t="shared" si="4"/>
        <v>-0.6453422061121864</v>
      </c>
      <c r="BB170" s="5">
        <f t="shared" si="4"/>
        <v>-0.635617810136297</v>
      </c>
      <c r="BC170" s="5">
        <f t="shared" si="4"/>
        <v>-0.08904452534074325</v>
      </c>
      <c r="BD170" s="5">
        <f t="shared" si="4"/>
        <v>-0.030957608270386183</v>
      </c>
      <c r="BE170" s="5">
        <f t="shared" si="4"/>
        <v>-0.026687352583087076</v>
      </c>
      <c r="BF170" s="5" t="e">
        <f t="shared" si="4"/>
        <v>#DIV/0!</v>
      </c>
      <c r="BG170" s="5">
        <f t="shared" si="4"/>
        <v>0.03189967575815378</v>
      </c>
      <c r="BH170" s="5">
        <f t="shared" si="4"/>
        <v>-0.5351473922902494</v>
      </c>
      <c r="BI170" s="5">
        <f t="shared" si="4"/>
        <v>-0.7730351908710741</v>
      </c>
      <c r="BJ170" s="5">
        <f t="shared" si="4"/>
        <v>-0.7223153173839336</v>
      </c>
      <c r="BK170" s="5">
        <f t="shared" si="4"/>
        <v>-0.4026392925186083</v>
      </c>
      <c r="BL170" s="5">
        <f t="shared" si="4"/>
        <v>-0.21998668170318847</v>
      </c>
      <c r="BM170" s="5">
        <f t="shared" si="4"/>
        <v>-0.18265275927108393</v>
      </c>
      <c r="BN170" s="5" t="e">
        <f t="shared" si="4"/>
        <v>#DIV/0!</v>
      </c>
      <c r="BO170" s="5">
        <f t="shared" si="4"/>
        <v>0.03189967575815378</v>
      </c>
      <c r="BP170" s="5">
        <f t="shared" si="4"/>
        <v>-0.33242506811989103</v>
      </c>
      <c r="BQ170" s="5">
        <f>BQ164/BQ120-1</f>
        <v>-0.5063773107420452</v>
      </c>
      <c r="BR170" s="5">
        <f>BR164/BR120-1</f>
        <v>-0.46400934380609726</v>
      </c>
      <c r="BS170" s="5">
        <f>BS164/BS120-1</f>
        <v>-0.19710787419117592</v>
      </c>
      <c r="BT170" s="5">
        <f>BT164/BT120-1</f>
        <v>-0.1053183798837738</v>
      </c>
      <c r="BU170" s="5">
        <f>BU164/BU120-1</f>
        <v>-0.07904609240169391</v>
      </c>
    </row>
    <row r="171" spans="1:73" s="136" customFormat="1" ht="12.75">
      <c r="A171" s="5"/>
      <c r="B171" s="94">
        <v>2013</v>
      </c>
      <c r="C171" s="5"/>
      <c r="D171" s="5">
        <f>D99/D98-1</f>
        <v>0.030937215650591376</v>
      </c>
      <c r="E171" s="5"/>
      <c r="F171" s="5">
        <f>F99/F98-1</f>
        <v>0.02296691602893053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</row>
    <row r="172" spans="2:38" ht="12.75">
      <c r="B172" s="94">
        <v>2014</v>
      </c>
      <c r="C172" s="5"/>
      <c r="D172" s="5">
        <f>D111/D110-1</f>
        <v>0.22717149220489974</v>
      </c>
      <c r="E172" s="5"/>
      <c r="F172" s="5">
        <f>F111/F110-1</f>
        <v>0.19857309502651743</v>
      </c>
      <c r="K172" s="78" t="s">
        <v>5</v>
      </c>
      <c r="L172" s="79" t="s">
        <v>220</v>
      </c>
      <c r="M172" s="80"/>
      <c r="N172" s="79" t="s">
        <v>221</v>
      </c>
      <c r="O172" s="81"/>
      <c r="P172" s="82"/>
      <c r="Q172" s="81"/>
      <c r="R172" s="81"/>
      <c r="S172" s="79" t="s">
        <v>222</v>
      </c>
      <c r="T172" s="79" t="s">
        <v>220</v>
      </c>
      <c r="U172" s="80"/>
      <c r="V172" s="79" t="s">
        <v>221</v>
      </c>
      <c r="W172" s="83"/>
      <c r="X172" s="82"/>
      <c r="Y172" s="81"/>
      <c r="Z172" s="81"/>
      <c r="AA172" s="79" t="s">
        <v>7</v>
      </c>
      <c r="AB172" s="79" t="s">
        <v>220</v>
      </c>
      <c r="AC172" s="80"/>
      <c r="AD172" s="79" t="s">
        <v>221</v>
      </c>
      <c r="AE172" s="81"/>
      <c r="AF172" s="82"/>
      <c r="AG172" s="81"/>
      <c r="AH172" s="81"/>
      <c r="AI172" s="79" t="s">
        <v>8</v>
      </c>
      <c r="AJ172" s="79" t="s">
        <v>220</v>
      </c>
      <c r="AK172" s="80"/>
      <c r="AL172" s="79" t="s">
        <v>221</v>
      </c>
    </row>
    <row r="173" spans="2:38" ht="12.75">
      <c r="B173" s="94">
        <v>2015</v>
      </c>
      <c r="D173" s="5">
        <f>D164/D122-1</f>
        <v>-0.2900552486187845</v>
      </c>
      <c r="E173" s="5"/>
      <c r="F173" s="5">
        <f>F164/F122-1</f>
        <v>-0.44054262382134934</v>
      </c>
      <c r="K173" s="84" t="s">
        <v>223</v>
      </c>
      <c r="L173" s="80">
        <f>L115/D115</f>
        <v>0.22482685135855088</v>
      </c>
      <c r="M173" s="80"/>
      <c r="N173" s="80">
        <f>N115/F115</f>
        <v>0.1135827651378025</v>
      </c>
      <c r="O173" s="81"/>
      <c r="P173" s="82"/>
      <c r="Q173" s="81"/>
      <c r="R173" s="81"/>
      <c r="S173" s="84" t="s">
        <v>223</v>
      </c>
      <c r="T173" s="80">
        <f>T115/D115</f>
        <v>0.6025572722429409</v>
      </c>
      <c r="U173" s="80"/>
      <c r="V173" s="80">
        <f>V115/F115</f>
        <v>0.5849576942954084</v>
      </c>
      <c r="W173" s="81"/>
      <c r="X173" s="82"/>
      <c r="Y173" s="81"/>
      <c r="Z173" s="81"/>
      <c r="AA173" s="84" t="s">
        <v>223</v>
      </c>
      <c r="AB173" s="80">
        <f>AB115/D115</f>
        <v>0.0660628662759723</v>
      </c>
      <c r="AC173" s="80"/>
      <c r="AD173" s="80">
        <f>AD115/F115</f>
        <v>0.21881923517677518</v>
      </c>
      <c r="AE173" s="81"/>
      <c r="AF173" s="82"/>
      <c r="AG173" s="81"/>
      <c r="AH173" s="81"/>
      <c r="AI173" s="84" t="s">
        <v>223</v>
      </c>
      <c r="AJ173" s="80">
        <f>AJ115/D115</f>
        <v>0.10655301012253596</v>
      </c>
      <c r="AK173" s="80"/>
      <c r="AL173" s="80">
        <f>AL115/F115</f>
        <v>0.08264030539001391</v>
      </c>
    </row>
    <row r="174" spans="11:38" ht="12.75">
      <c r="K174" s="84" t="s">
        <v>224</v>
      </c>
      <c r="L174" s="80">
        <f>L116/D116</f>
        <v>0.2401614530776993</v>
      </c>
      <c r="M174" s="80"/>
      <c r="N174" s="80">
        <f>N116/F116</f>
        <v>0.1280782774654102</v>
      </c>
      <c r="O174" s="81"/>
      <c r="P174" s="82"/>
      <c r="Q174" s="81"/>
      <c r="R174" s="81"/>
      <c r="S174" s="84" t="s">
        <v>224</v>
      </c>
      <c r="T174" s="80">
        <f>T116/D116</f>
        <v>0.58627648839556</v>
      </c>
      <c r="U174" s="80"/>
      <c r="V174" s="80">
        <f>V116/F116</f>
        <v>0.5898757199854107</v>
      </c>
      <c r="W174" s="81"/>
      <c r="X174" s="82"/>
      <c r="Y174" s="81"/>
      <c r="Z174" s="81"/>
      <c r="AA174" s="84" t="s">
        <v>224</v>
      </c>
      <c r="AB174" s="80">
        <f>AB116/D116</f>
        <v>0.06104944500504541</v>
      </c>
      <c r="AC174" s="80"/>
      <c r="AD174" s="80">
        <f>AD116/F116</f>
        <v>0.1949616498572492</v>
      </c>
      <c r="AE174" s="81"/>
      <c r="AF174" s="82"/>
      <c r="AG174" s="81"/>
      <c r="AH174" s="81"/>
      <c r="AI174" s="84" t="s">
        <v>224</v>
      </c>
      <c r="AJ174" s="80">
        <f>AJ116/D116</f>
        <v>0.11251261352169525</v>
      </c>
      <c r="AK174" s="80"/>
      <c r="AL174" s="80">
        <f>AL116/F116</f>
        <v>0.08708435269192982</v>
      </c>
    </row>
    <row r="175" spans="11:38" ht="12.75">
      <c r="K175" s="84" t="s">
        <v>225</v>
      </c>
      <c r="L175" s="80">
        <f>L117/D117</f>
        <v>0.27608142493638677</v>
      </c>
      <c r="M175" s="80"/>
      <c r="N175" s="80">
        <f>N117/F117</f>
        <v>0.20584116787654116</v>
      </c>
      <c r="O175" s="81"/>
      <c r="P175" s="82"/>
      <c r="Q175" s="81"/>
      <c r="R175" s="81"/>
      <c r="S175" s="84" t="s">
        <v>225</v>
      </c>
      <c r="T175" s="80">
        <f>T117/D117</f>
        <v>0.5362595419847328</v>
      </c>
      <c r="U175" s="80"/>
      <c r="V175" s="80">
        <f>V117/F117</f>
        <v>0.44451922349120637</v>
      </c>
      <c r="W175" s="81"/>
      <c r="X175" s="82"/>
      <c r="Y175" s="81"/>
      <c r="Z175" s="81"/>
      <c r="AA175" s="84" t="s">
        <v>225</v>
      </c>
      <c r="AB175" s="80">
        <f>AB117/D117</f>
        <v>0.0693384223918575</v>
      </c>
      <c r="AC175" s="80"/>
      <c r="AD175" s="80">
        <f>AD117/F117</f>
        <v>0.24945766347572462</v>
      </c>
      <c r="AE175" s="81"/>
      <c r="AF175" s="82"/>
      <c r="AG175" s="81"/>
      <c r="AH175" s="81"/>
      <c r="AI175" s="84" t="s">
        <v>225</v>
      </c>
      <c r="AJ175" s="80">
        <f>AJ117/D117</f>
        <v>0.1183206106870229</v>
      </c>
      <c r="AK175" s="80"/>
      <c r="AL175" s="80">
        <f>AL117/F117</f>
        <v>0.10018194515653174</v>
      </c>
    </row>
    <row r="176" spans="1:73" s="99" customFormat="1" ht="12.75">
      <c r="A176"/>
      <c r="B176"/>
      <c r="C176"/>
      <c r="D176" s="49"/>
      <c r="E176" s="49"/>
      <c r="F176" s="49"/>
      <c r="G176" s="2"/>
      <c r="H176" s="46"/>
      <c r="I176" s="49"/>
      <c r="J176"/>
      <c r="K176" s="84" t="s">
        <v>226</v>
      </c>
      <c r="L176" s="80">
        <f>L164/D164</f>
        <v>0.2178988326848249</v>
      </c>
      <c r="M176" s="80"/>
      <c r="N176" s="80">
        <f>N164/F164</f>
        <v>0.08562994905151249</v>
      </c>
      <c r="O176" s="81"/>
      <c r="P176" s="82"/>
      <c r="Q176" s="81"/>
      <c r="R176" s="81"/>
      <c r="S176" s="84" t="s">
        <v>226</v>
      </c>
      <c r="T176" s="80">
        <f>T164/D164</f>
        <v>0.566147859922179</v>
      </c>
      <c r="U176" s="80"/>
      <c r="V176" s="80">
        <f>V164/F164</f>
        <v>0.5184690982255272</v>
      </c>
      <c r="W176" s="81"/>
      <c r="X176" s="82"/>
      <c r="Y176" s="81"/>
      <c r="Z176" s="81"/>
      <c r="AA176" s="84" t="s">
        <v>226</v>
      </c>
      <c r="AB176" s="80">
        <f>AB164/D164</f>
        <v>0.09824902723735408</v>
      </c>
      <c r="AC176" s="80"/>
      <c r="AD176" s="80">
        <f>AD164/F164</f>
        <v>0.22432249082138053</v>
      </c>
      <c r="AE176" s="81"/>
      <c r="AF176" s="82"/>
      <c r="AG176" s="81"/>
      <c r="AH176" s="81"/>
      <c r="AI176" s="84" t="s">
        <v>226</v>
      </c>
      <c r="AJ176" s="80">
        <f>AJ164/D164</f>
        <v>0.11770428015564202</v>
      </c>
      <c r="AK176" s="80"/>
      <c r="AL176" s="80">
        <f>AL164/F164</f>
        <v>0.17157846190157972</v>
      </c>
      <c r="AM176" s="2"/>
      <c r="AN176" s="51"/>
      <c r="AO176" s="49"/>
      <c r="AP176"/>
      <c r="AQ176"/>
      <c r="AR176" s="49"/>
      <c r="AS176" s="49"/>
      <c r="AT176" s="49"/>
      <c r="AU176" s="2"/>
      <c r="AV176" s="51"/>
      <c r="AW176" s="49"/>
      <c r="AX176"/>
      <c r="AY176"/>
      <c r="AZ176" s="49"/>
      <c r="BA176" s="49"/>
      <c r="BB176" s="49"/>
      <c r="BC176" s="2"/>
      <c r="BD176" s="51"/>
      <c r="BE176" s="49"/>
      <c r="BF176"/>
      <c r="BG176"/>
      <c r="BH176" s="49"/>
      <c r="BI176" s="49"/>
      <c r="BJ176" s="49"/>
      <c r="BK176" s="2"/>
      <c r="BL176" s="51"/>
      <c r="BM176" s="49"/>
      <c r="BN176"/>
      <c r="BO176"/>
      <c r="BP176" s="49"/>
      <c r="BQ176" s="49"/>
      <c r="BR176" s="49"/>
      <c r="BS176" s="2"/>
      <c r="BT176" s="51"/>
      <c r="BU176" s="49"/>
    </row>
    <row r="177" spans="1:7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</row>
    <row r="178" spans="1:73" ht="12.75">
      <c r="A178" s="85"/>
      <c r="B178" s="86"/>
      <c r="C178" s="86"/>
      <c r="D178" s="87"/>
      <c r="E178" s="87"/>
      <c r="F178" s="87"/>
      <c r="G178" s="88"/>
      <c r="H178" s="89"/>
      <c r="I178" s="87"/>
      <c r="J178" s="90"/>
      <c r="K178" s="86"/>
      <c r="L178" s="87"/>
      <c r="M178" s="87"/>
      <c r="N178" s="87"/>
      <c r="O178" s="88"/>
      <c r="P178" s="91"/>
      <c r="Q178" s="87"/>
      <c r="R178" s="90"/>
      <c r="S178" s="86"/>
      <c r="T178" s="87"/>
      <c r="U178" s="87"/>
      <c r="V178" s="87"/>
      <c r="W178" s="92"/>
      <c r="X178" s="91"/>
      <c r="Y178" s="87"/>
      <c r="Z178" s="90"/>
      <c r="AA178" s="86"/>
      <c r="AB178" s="87"/>
      <c r="AC178" s="87"/>
      <c r="AD178" s="87"/>
      <c r="AE178" s="88"/>
      <c r="AF178" s="91"/>
      <c r="AG178" s="87"/>
      <c r="AH178" s="93"/>
      <c r="AI178" s="86"/>
      <c r="AJ178" s="87"/>
      <c r="AK178" s="87"/>
      <c r="AL178" s="87"/>
      <c r="AM178" s="88"/>
      <c r="AN178" s="91"/>
      <c r="AO178" s="87"/>
      <c r="AP178" s="90"/>
      <c r="AQ178" s="86"/>
      <c r="AR178" s="87"/>
      <c r="AS178" s="87"/>
      <c r="AT178" s="87"/>
      <c r="AU178" s="88"/>
      <c r="AV178" s="91"/>
      <c r="AW178" s="87"/>
      <c r="AX178" s="90"/>
      <c r="AY178" s="86"/>
      <c r="AZ178" s="87"/>
      <c r="BA178" s="87"/>
      <c r="BB178" s="87"/>
      <c r="BC178" s="88"/>
      <c r="BD178" s="91"/>
      <c r="BE178" s="87"/>
      <c r="BF178" s="90"/>
      <c r="BG178" s="86"/>
      <c r="BH178" s="87"/>
      <c r="BI178" s="87"/>
      <c r="BJ178" s="87"/>
      <c r="BK178" s="88"/>
      <c r="BL178" s="91"/>
      <c r="BM178" s="87"/>
      <c r="BN178" s="90"/>
      <c r="BO178" s="86"/>
      <c r="BP178" s="87"/>
      <c r="BQ178" s="87"/>
      <c r="BR178" s="87"/>
      <c r="BS178" s="88"/>
      <c r="BT178" s="91"/>
      <c r="BU178" s="87"/>
    </row>
    <row r="179" spans="1:73" ht="12.75">
      <c r="A179" s="95">
        <v>121</v>
      </c>
      <c r="B179" s="96">
        <v>41974</v>
      </c>
      <c r="C179" s="96">
        <v>42004</v>
      </c>
      <c r="D179" s="94">
        <v>2040</v>
      </c>
      <c r="E179" s="94">
        <v>13184.338046</v>
      </c>
      <c r="F179" s="94">
        <v>3542.575</v>
      </c>
      <c r="G179" s="97">
        <v>1.73655637254902</v>
      </c>
      <c r="H179" s="98">
        <v>5860.15543648794</v>
      </c>
      <c r="I179" s="94">
        <v>3721.68212274969</v>
      </c>
      <c r="J179" s="95"/>
      <c r="K179" s="96">
        <v>41974</v>
      </c>
      <c r="L179" s="94">
        <v>468</v>
      </c>
      <c r="M179" s="94">
        <v>2092.947687</v>
      </c>
      <c r="N179" s="48">
        <v>430.097</v>
      </c>
      <c r="O179" s="97">
        <v>0.919010683760684</v>
      </c>
      <c r="P179" s="94">
        <v>8855.57747653998</v>
      </c>
      <c r="Q179" s="94">
        <v>4866.22247307003</v>
      </c>
      <c r="R179" s="95"/>
      <c r="S179" s="96">
        <v>41974</v>
      </c>
      <c r="T179" s="94">
        <v>1123</v>
      </c>
      <c r="U179" s="94">
        <v>8452.200235</v>
      </c>
      <c r="V179" s="48">
        <v>2032.568</v>
      </c>
      <c r="W179" s="97">
        <v>1.80994479073909</v>
      </c>
      <c r="X179" s="94">
        <v>5232.07874425492</v>
      </c>
      <c r="Y179" s="94">
        <v>4158.38497654199</v>
      </c>
      <c r="Z179" s="95"/>
      <c r="AA179" s="96">
        <v>41974</v>
      </c>
      <c r="AB179" s="94">
        <v>151</v>
      </c>
      <c r="AC179" s="94">
        <v>953.225224</v>
      </c>
      <c r="AD179" s="48">
        <v>631.601</v>
      </c>
      <c r="AE179" s="97">
        <v>4.1827880794702</v>
      </c>
      <c r="AF179" s="94">
        <v>1751.36303004444</v>
      </c>
      <c r="AG179" s="94">
        <v>1509.22057438161</v>
      </c>
      <c r="AH179" s="95"/>
      <c r="AI179" s="96">
        <v>41974</v>
      </c>
      <c r="AJ179" s="94">
        <v>298</v>
      </c>
      <c r="AK179" s="94">
        <v>1685.9649</v>
      </c>
      <c r="AL179" s="48">
        <v>448.309</v>
      </c>
      <c r="AM179" s="97">
        <v>1.50439261744966</v>
      </c>
      <c r="AN179" s="94">
        <v>5604.78719489827</v>
      </c>
      <c r="AO179" s="94">
        <v>3760.72061903732</v>
      </c>
      <c r="AP179" s="95"/>
      <c r="AQ179" s="96">
        <v>41974</v>
      </c>
      <c r="AR179" s="94">
        <v>65</v>
      </c>
      <c r="AS179" s="94">
        <v>255.877819</v>
      </c>
      <c r="AT179" s="94">
        <v>19.206</v>
      </c>
      <c r="AU179" s="97">
        <v>0.295476923076923</v>
      </c>
      <c r="AV179" s="94">
        <v>15581.1399200333</v>
      </c>
      <c r="AW179" s="94">
        <v>13322.806362595</v>
      </c>
      <c r="AX179" s="95"/>
      <c r="AY179" s="96">
        <v>41974</v>
      </c>
      <c r="AZ179" s="94">
        <v>238</v>
      </c>
      <c r="BA179" s="94">
        <v>2037.69761</v>
      </c>
      <c r="BB179" s="94">
        <v>276.011</v>
      </c>
      <c r="BC179" s="97">
        <v>1.15971008403361</v>
      </c>
      <c r="BD179" s="94">
        <v>8798.67076145648</v>
      </c>
      <c r="BE179" s="94">
        <v>7382.66811829963</v>
      </c>
      <c r="BF179" s="95"/>
      <c r="BG179" s="96">
        <v>41974</v>
      </c>
      <c r="BH179" s="94">
        <v>403</v>
      </c>
      <c r="BI179" s="94">
        <v>1837.069868</v>
      </c>
      <c r="BJ179" s="94">
        <v>410.891</v>
      </c>
      <c r="BK179" s="97">
        <v>1.01958064516129</v>
      </c>
      <c r="BL179" s="94">
        <v>7770.80934049268</v>
      </c>
      <c r="BM179" s="94">
        <v>4470.94209413202</v>
      </c>
      <c r="BN179" s="95"/>
      <c r="BO179" s="96">
        <v>41974</v>
      </c>
      <c r="BP179" s="94">
        <v>885</v>
      </c>
      <c r="BQ179" s="94">
        <v>6414.502625</v>
      </c>
      <c r="BR179" s="94">
        <v>1756.557</v>
      </c>
      <c r="BS179" s="97">
        <v>1.98481016949153</v>
      </c>
      <c r="BT179" s="94">
        <v>4272.92744471373</v>
      </c>
      <c r="BU179" s="94">
        <v>3651.74749524211</v>
      </c>
    </row>
    <row r="180" spans="1:73" ht="12.75">
      <c r="A180" s="95">
        <v>122</v>
      </c>
      <c r="B180" s="96">
        <v>42005</v>
      </c>
      <c r="C180" s="96">
        <v>42034</v>
      </c>
      <c r="D180" s="94">
        <v>1437</v>
      </c>
      <c r="E180" s="94">
        <v>7805.591456</v>
      </c>
      <c r="F180" s="94">
        <v>2538.363</v>
      </c>
      <c r="G180" s="97">
        <v>1.76643215031315</v>
      </c>
      <c r="H180" s="98">
        <v>5134.91580341233</v>
      </c>
      <c r="I180" s="94">
        <v>3075.04933533935</v>
      </c>
      <c r="J180" s="95"/>
      <c r="K180" s="96">
        <v>42005</v>
      </c>
      <c r="L180" s="94">
        <v>382</v>
      </c>
      <c r="M180" s="94">
        <v>1685.708724</v>
      </c>
      <c r="N180" s="95">
        <v>382.433</v>
      </c>
      <c r="O180" s="97">
        <v>1.0011335078534</v>
      </c>
      <c r="P180" s="94">
        <v>7813.30217825597</v>
      </c>
      <c r="Q180" s="94">
        <v>4407.85372601214</v>
      </c>
      <c r="R180" s="95"/>
      <c r="S180" s="96">
        <v>42005</v>
      </c>
      <c r="T180" s="94">
        <v>736</v>
      </c>
      <c r="U180" s="94">
        <v>4208.278537</v>
      </c>
      <c r="V180" s="95">
        <v>1178.346</v>
      </c>
      <c r="W180" s="97">
        <v>1.60101358695652</v>
      </c>
      <c r="X180" s="94">
        <v>4376.33601821705</v>
      </c>
      <c r="Y180" s="94">
        <v>3571.34367749371</v>
      </c>
      <c r="Z180" s="95"/>
      <c r="AA180" s="96">
        <v>42005</v>
      </c>
      <c r="AB180" s="94">
        <v>92</v>
      </c>
      <c r="AC180" s="94">
        <v>561.946377</v>
      </c>
      <c r="AD180" s="95">
        <v>494.442</v>
      </c>
      <c r="AE180" s="97">
        <v>5.37436956521739</v>
      </c>
      <c r="AF180" s="94">
        <v>1187.62346265971</v>
      </c>
      <c r="AG180" s="94">
        <v>1136.52638125402</v>
      </c>
      <c r="AH180" s="95"/>
      <c r="AI180" s="96">
        <v>42005</v>
      </c>
      <c r="AJ180" s="94">
        <v>227</v>
      </c>
      <c r="AK180" s="94">
        <v>1349.657818</v>
      </c>
      <c r="AL180" s="95">
        <v>483.142</v>
      </c>
      <c r="AM180" s="97">
        <v>2.12837885462555</v>
      </c>
      <c r="AN180" s="94">
        <v>4686.99519575902</v>
      </c>
      <c r="AO180" s="94">
        <v>2793.5013267321</v>
      </c>
      <c r="AP180" s="95"/>
      <c r="AQ180" s="96">
        <v>42005</v>
      </c>
      <c r="AR180" s="94">
        <v>60</v>
      </c>
      <c r="AS180" s="94">
        <v>353.227522</v>
      </c>
      <c r="AT180" s="94">
        <v>27.304</v>
      </c>
      <c r="AU180" s="97">
        <v>0.455066666666667</v>
      </c>
      <c r="AV180" s="94">
        <v>13816.4061555397</v>
      </c>
      <c r="AW180" s="94">
        <v>12936.8415616759</v>
      </c>
      <c r="AX180" s="95"/>
      <c r="AY180" s="96">
        <v>42005</v>
      </c>
      <c r="AZ180" s="94">
        <v>151</v>
      </c>
      <c r="BA180" s="94">
        <v>1015.383385</v>
      </c>
      <c r="BB180" s="94">
        <v>145.789</v>
      </c>
      <c r="BC180" s="97">
        <v>0.965490066225166</v>
      </c>
      <c r="BD180" s="94">
        <v>7419.77648930252</v>
      </c>
      <c r="BE180" s="94">
        <v>6964.74620856169</v>
      </c>
      <c r="BF180" s="95"/>
      <c r="BG180" s="96">
        <v>42005</v>
      </c>
      <c r="BH180" s="94">
        <v>322</v>
      </c>
      <c r="BI180" s="94">
        <v>1332.481202</v>
      </c>
      <c r="BJ180" s="94">
        <v>355.129</v>
      </c>
      <c r="BK180" s="97">
        <v>1.1028850931677</v>
      </c>
      <c r="BL180" s="94">
        <v>6694.7113750354</v>
      </c>
      <c r="BM180" s="94">
        <v>3752.1047337728</v>
      </c>
      <c r="BN180" s="95"/>
      <c r="BO180" s="96">
        <v>42005</v>
      </c>
      <c r="BP180" s="94">
        <v>585</v>
      </c>
      <c r="BQ180" s="94">
        <v>3192.895152</v>
      </c>
      <c r="BR180" s="94">
        <v>1032.557</v>
      </c>
      <c r="BS180" s="97">
        <v>1.7650547008547</v>
      </c>
      <c r="BT180" s="94">
        <v>3590.76420431294</v>
      </c>
      <c r="BU180" s="94">
        <v>3092.22169042484</v>
      </c>
    </row>
    <row r="181" spans="1:73" ht="12.75">
      <c r="A181" s="99">
        <v>123</v>
      </c>
      <c r="B181" s="96">
        <v>42036</v>
      </c>
      <c r="C181" s="96">
        <v>42063</v>
      </c>
      <c r="D181" s="94">
        <v>1804</v>
      </c>
      <c r="E181" s="94">
        <v>9958.221184</v>
      </c>
      <c r="F181" s="94">
        <v>3385.05500000001</v>
      </c>
      <c r="G181" s="97">
        <v>1.87641629711752</v>
      </c>
      <c r="H181" s="98">
        <v>5029.75608019452</v>
      </c>
      <c r="I181" s="94">
        <v>2941.81961120277</v>
      </c>
      <c r="J181" s="99"/>
      <c r="K181" s="96">
        <v>42036</v>
      </c>
      <c r="L181" s="94">
        <v>451</v>
      </c>
      <c r="M181" s="94">
        <v>2042.489895</v>
      </c>
      <c r="N181" s="95">
        <v>498.199</v>
      </c>
      <c r="O181" s="97">
        <v>1.10465410199557</v>
      </c>
      <c r="P181" s="94">
        <v>7636.5535377845</v>
      </c>
      <c r="Q181" s="94">
        <v>4099.74707897848</v>
      </c>
      <c r="R181" s="99"/>
      <c r="S181" s="96">
        <v>42036</v>
      </c>
      <c r="T181" s="94">
        <v>952</v>
      </c>
      <c r="U181" s="94">
        <v>5539.478197</v>
      </c>
      <c r="V181" s="95">
        <v>1695.826</v>
      </c>
      <c r="W181" s="97">
        <v>1.78132983193277</v>
      </c>
      <c r="X181" s="94">
        <v>4461.85909999688</v>
      </c>
      <c r="Y181" s="94">
        <v>3266.53689529468</v>
      </c>
      <c r="Z181" s="99"/>
      <c r="AA181" s="96">
        <v>42036</v>
      </c>
      <c r="AB181" s="94">
        <v>146</v>
      </c>
      <c r="AC181" s="94">
        <v>658.944188</v>
      </c>
      <c r="AD181" s="95">
        <v>599.75</v>
      </c>
      <c r="AE181" s="97">
        <v>4.10787671232877</v>
      </c>
      <c r="AF181" s="94">
        <v>1420.95580476026</v>
      </c>
      <c r="AG181" s="94">
        <v>1098.69810421009</v>
      </c>
      <c r="AH181" s="95"/>
      <c r="AI181" s="96">
        <v>42036</v>
      </c>
      <c r="AJ181" s="94">
        <v>255</v>
      </c>
      <c r="AK181" s="94">
        <v>1717.308904</v>
      </c>
      <c r="AL181" s="95">
        <v>591.28</v>
      </c>
      <c r="AM181" s="97">
        <v>2.31874509803922</v>
      </c>
      <c r="AN181" s="94">
        <v>4605.66632328653</v>
      </c>
      <c r="AO181" s="94">
        <v>2904.39200378839</v>
      </c>
      <c r="AP181" s="99"/>
      <c r="AQ181" s="96">
        <v>42036</v>
      </c>
      <c r="AR181" s="94">
        <v>71</v>
      </c>
      <c r="AS181" s="94">
        <v>419.474306</v>
      </c>
      <c r="AT181" s="94">
        <v>30.164</v>
      </c>
      <c r="AU181" s="97">
        <v>0.424845070422535</v>
      </c>
      <c r="AV181" s="94">
        <v>14400.1917701064</v>
      </c>
      <c r="AW181" s="94">
        <v>13906.4549131415</v>
      </c>
      <c r="AX181" s="99"/>
      <c r="AY181" s="96">
        <v>42036</v>
      </c>
      <c r="AZ181" s="94">
        <v>212</v>
      </c>
      <c r="BA181" s="94">
        <v>1614.231621</v>
      </c>
      <c r="BB181" s="94">
        <v>239.178</v>
      </c>
      <c r="BC181" s="97">
        <v>1.12819811320755</v>
      </c>
      <c r="BD181" s="94">
        <v>7683.4927162854</v>
      </c>
      <c r="BE181" s="94">
        <v>6749.08068885934</v>
      </c>
      <c r="BF181" s="99"/>
      <c r="BG181" s="96">
        <v>42036</v>
      </c>
      <c r="BH181" s="94">
        <v>380</v>
      </c>
      <c r="BI181" s="94">
        <v>1623.015589</v>
      </c>
      <c r="BJ181" s="94">
        <v>468.035</v>
      </c>
      <c r="BK181" s="97">
        <v>1.23167105263158</v>
      </c>
      <c r="BL181" s="94">
        <v>6372.82113121909</v>
      </c>
      <c r="BM181" s="94">
        <v>3467.72268954245</v>
      </c>
      <c r="BN181" s="99"/>
      <c r="BO181" s="96">
        <v>42036</v>
      </c>
      <c r="BP181" s="94">
        <v>740</v>
      </c>
      <c r="BQ181" s="94">
        <v>3925.246576</v>
      </c>
      <c r="BR181" s="94">
        <v>1456.648</v>
      </c>
      <c r="BS181" s="97">
        <v>1.96844324324324</v>
      </c>
      <c r="BT181" s="94">
        <v>3538.90460451963</v>
      </c>
      <c r="BU181" s="94">
        <v>2694.71181507131</v>
      </c>
    </row>
    <row r="182" spans="1:73" ht="12.75">
      <c r="A182" s="99"/>
      <c r="B182" s="96"/>
      <c r="C182" s="96"/>
      <c r="D182" s="94"/>
      <c r="E182" s="94"/>
      <c r="F182" s="94"/>
      <c r="G182" s="97"/>
      <c r="H182" s="98"/>
      <c r="I182" s="94"/>
      <c r="J182" s="99"/>
      <c r="K182" s="96"/>
      <c r="L182" s="94"/>
      <c r="M182" s="94"/>
      <c r="N182" s="95"/>
      <c r="O182" s="97"/>
      <c r="P182" s="94"/>
      <c r="Q182" s="94"/>
      <c r="R182" s="99"/>
      <c r="S182" s="96"/>
      <c r="T182" s="94"/>
      <c r="U182" s="94"/>
      <c r="V182" s="95"/>
      <c r="W182" s="97"/>
      <c r="X182" s="94"/>
      <c r="Y182" s="94"/>
      <c r="Z182" s="99"/>
      <c r="AA182" s="96"/>
      <c r="AB182" s="94"/>
      <c r="AC182" s="94"/>
      <c r="AD182" s="95"/>
      <c r="AE182" s="97"/>
      <c r="AF182" s="94"/>
      <c r="AG182" s="94"/>
      <c r="AH182" s="95"/>
      <c r="AI182" s="96"/>
      <c r="AJ182" s="94"/>
      <c r="AK182" s="94"/>
      <c r="AL182" s="95"/>
      <c r="AM182" s="97"/>
      <c r="AN182" s="94"/>
      <c r="AO182" s="94"/>
      <c r="AP182" s="99"/>
      <c r="AQ182" s="96"/>
      <c r="AR182" s="94"/>
      <c r="AS182" s="94"/>
      <c r="AT182" s="94"/>
      <c r="AU182" s="97"/>
      <c r="AV182" s="94"/>
      <c r="AW182" s="94"/>
      <c r="AX182" s="99"/>
      <c r="AY182" s="96"/>
      <c r="AZ182" s="94"/>
      <c r="BA182" s="94"/>
      <c r="BB182" s="94"/>
      <c r="BC182" s="97"/>
      <c r="BD182" s="94"/>
      <c r="BE182" s="94"/>
      <c r="BF182" s="99"/>
      <c r="BG182" s="96"/>
      <c r="BH182" s="94"/>
      <c r="BI182" s="94"/>
      <c r="BJ182" s="94"/>
      <c r="BK182" s="97"/>
      <c r="BL182" s="94"/>
      <c r="BM182" s="94"/>
      <c r="BN182" s="99"/>
      <c r="BO182" s="96"/>
      <c r="BP182" s="94"/>
      <c r="BQ182" s="94"/>
      <c r="BR182" s="94"/>
      <c r="BS182" s="97"/>
      <c r="BT182" s="94"/>
      <c r="BU182" s="94"/>
    </row>
    <row r="183" spans="1:73" ht="12.75">
      <c r="A183" s="99"/>
      <c r="B183" s="99"/>
      <c r="C183" s="99"/>
      <c r="D183" s="94"/>
      <c r="E183" s="94"/>
      <c r="F183" s="94"/>
      <c r="G183" s="97"/>
      <c r="H183" s="98"/>
      <c r="I183" s="95">
        <f>I180/I179</f>
        <v>0.8262525476161332</v>
      </c>
      <c r="J183" s="99"/>
      <c r="K183" s="99"/>
      <c r="L183" s="94"/>
      <c r="M183" s="94"/>
      <c r="N183" s="95"/>
      <c r="O183" s="97"/>
      <c r="P183" s="94"/>
      <c r="Q183" s="94"/>
      <c r="R183" s="99"/>
      <c r="S183" s="99"/>
      <c r="T183" s="94"/>
      <c r="U183" s="94"/>
      <c r="V183" s="95"/>
      <c r="W183" s="97"/>
      <c r="X183" s="94"/>
      <c r="Y183" s="94"/>
      <c r="Z183" s="99"/>
      <c r="AA183" s="99"/>
      <c r="AB183" s="94"/>
      <c r="AC183" s="94"/>
      <c r="AD183" s="95"/>
      <c r="AE183" s="97"/>
      <c r="AF183" s="94"/>
      <c r="AG183" s="94"/>
      <c r="AH183" s="95"/>
      <c r="AI183" s="99"/>
      <c r="AJ183" s="94"/>
      <c r="AK183" s="94"/>
      <c r="AL183" s="95"/>
      <c r="AM183" s="97"/>
      <c r="AN183" s="94"/>
      <c r="AO183" s="94"/>
      <c r="AP183" s="99"/>
      <c r="AQ183" s="99"/>
      <c r="AR183" s="94"/>
      <c r="AS183" s="94"/>
      <c r="AT183" s="94"/>
      <c r="AU183" s="97"/>
      <c r="AV183" s="94"/>
      <c r="AW183" s="94"/>
      <c r="AX183" s="99"/>
      <c r="AY183" s="99"/>
      <c r="AZ183" s="94"/>
      <c r="BA183" s="94"/>
      <c r="BB183" s="94"/>
      <c r="BC183" s="97"/>
      <c r="BD183" s="94"/>
      <c r="BE183" s="94"/>
      <c r="BF183" s="99"/>
      <c r="BG183" s="99"/>
      <c r="BH183" s="94"/>
      <c r="BI183" s="94"/>
      <c r="BJ183" s="94"/>
      <c r="BK183" s="97"/>
      <c r="BL183" s="94"/>
      <c r="BM183" s="94"/>
      <c r="BN183" s="99"/>
      <c r="BO183" s="99"/>
      <c r="BP183" s="94"/>
      <c r="BQ183" s="94"/>
      <c r="BR183" s="94"/>
      <c r="BS183" s="97"/>
      <c r="BT183" s="94"/>
      <c r="BU183" s="94"/>
    </row>
    <row r="184" ht="12.75">
      <c r="I184" s="95">
        <f>I181/I180</f>
        <v>0.956673955567</v>
      </c>
    </row>
    <row r="185" ht="12.75">
      <c r="I185" s="95"/>
    </row>
    <row r="186" spans="4:13" ht="12.75">
      <c r="D186" s="48"/>
      <c r="E186" s="48"/>
      <c r="F186" s="48"/>
      <c r="I186" s="5">
        <f>I122/I121</f>
        <v>0.9929418843318472</v>
      </c>
      <c r="M186" s="5"/>
    </row>
    <row r="187" ht="12.75">
      <c r="I187" s="5">
        <f>I164/I122</f>
        <v>0.7948499369778983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70"/>
  <sheetViews>
    <sheetView zoomScalePageLayoutView="0" workbookViewId="0" topLeftCell="BL1">
      <pane ySplit="1" topLeftCell="A152" activePane="bottomLeft" state="frozen"/>
      <selection pane="topLeft" activeCell="A1" sqref="A1"/>
      <selection pane="bottomLeft" activeCell="BL1" sqref="A1:IV16384"/>
    </sheetView>
  </sheetViews>
  <sheetFormatPr defaultColWidth="9.140625" defaultRowHeight="12.75"/>
  <cols>
    <col min="1" max="1" width="9.00390625" style="0" bestFit="1" customWidth="1"/>
    <col min="2" max="2" width="20.00390625" style="0" customWidth="1"/>
    <col min="3" max="3" width="17.421875" style="0" customWidth="1"/>
    <col min="4" max="4" width="7.57421875" style="49" customWidth="1"/>
    <col min="5" max="5" width="9.57421875" style="49" customWidth="1"/>
    <col min="6" max="6" width="9.140625" style="49" customWidth="1"/>
    <col min="7" max="7" width="8.421875" style="2" customWidth="1"/>
    <col min="8" max="8" width="8.8515625" style="46" customWidth="1"/>
    <col min="9" max="9" width="8.140625" style="49" customWidth="1"/>
    <col min="10" max="10" width="6.28125" style="0" customWidth="1"/>
    <col min="11" max="11" width="20.140625" style="0" customWidth="1"/>
    <col min="12" max="12" width="8.28125" style="49" customWidth="1"/>
    <col min="13" max="13" width="10.7109375" style="49" customWidth="1"/>
    <col min="14" max="14" width="10.28125" style="49" customWidth="1"/>
    <col min="15" max="15" width="13.140625" style="2" customWidth="1"/>
    <col min="16" max="16" width="13.57421875" style="51" customWidth="1"/>
    <col min="17" max="17" width="12.7109375" style="49" customWidth="1"/>
    <col min="18" max="18" width="7.7109375" style="0" customWidth="1"/>
    <col min="19" max="19" width="18.57421875" style="0" customWidth="1"/>
    <col min="20" max="20" width="7.00390625" style="49" customWidth="1"/>
    <col min="21" max="21" width="9.421875" style="49" customWidth="1"/>
    <col min="22" max="22" width="9.00390625" style="49" customWidth="1"/>
    <col min="23" max="23" width="11.7109375" style="2" customWidth="1"/>
    <col min="24" max="24" width="12.140625" style="51" customWidth="1"/>
    <col min="25" max="25" width="11.421875" style="49" customWidth="1"/>
    <col min="26" max="26" width="4.8515625" style="0" customWidth="1"/>
    <col min="27" max="27" width="3.28125" style="0" customWidth="1"/>
    <col min="28" max="28" width="7.8515625" style="49" customWidth="1"/>
    <col min="29" max="29" width="10.28125" style="49" customWidth="1"/>
    <col min="30" max="30" width="9.8515625" style="49" customWidth="1"/>
    <col min="31" max="31" width="12.57421875" style="2" customWidth="1"/>
    <col min="32" max="32" width="13.140625" style="51" customWidth="1"/>
    <col min="33" max="33" width="12.28125" style="49" customWidth="1"/>
    <col min="34" max="34" width="4.8515625" style="5" customWidth="1"/>
    <col min="35" max="35" width="14.421875" style="0" customWidth="1"/>
    <col min="36" max="36" width="7.8515625" style="49" customWidth="1"/>
    <col min="37" max="37" width="10.28125" style="49" customWidth="1"/>
    <col min="38" max="38" width="9.8515625" style="49" customWidth="1"/>
    <col min="39" max="39" width="12.57421875" style="2" customWidth="1"/>
    <col min="40" max="40" width="13.140625" style="51" customWidth="1"/>
    <col min="41" max="41" width="12.28125" style="49" customWidth="1"/>
    <col min="43" max="43" width="18.7109375" style="0" customWidth="1"/>
    <col min="44" max="44" width="8.00390625" style="49" customWidth="1"/>
    <col min="45" max="45" width="10.421875" style="49" customWidth="1"/>
    <col min="46" max="46" width="10.00390625" style="49" customWidth="1"/>
    <col min="47" max="47" width="12.7109375" style="2" customWidth="1"/>
    <col min="48" max="48" width="13.28125" style="51" customWidth="1"/>
    <col min="49" max="49" width="12.421875" style="49" customWidth="1"/>
    <col min="50" max="50" width="7.57421875" style="0" customWidth="1"/>
    <col min="51" max="51" width="14.421875" style="0" customWidth="1"/>
    <col min="52" max="52" width="8.57421875" style="49" customWidth="1"/>
    <col min="53" max="53" width="11.00390625" style="49" customWidth="1"/>
    <col min="54" max="54" width="10.57421875" style="49" customWidth="1"/>
    <col min="55" max="55" width="13.421875" style="2" customWidth="1"/>
    <col min="56" max="56" width="13.8515625" style="51" customWidth="1"/>
    <col min="57" max="57" width="13.140625" style="49" customWidth="1"/>
    <col min="58" max="58" width="11.140625" style="0" customWidth="1"/>
    <col min="59" max="59" width="21.28125" style="0" customWidth="1"/>
    <col min="60" max="60" width="9.140625" style="49" customWidth="1"/>
    <col min="61" max="61" width="11.57421875" style="49" customWidth="1"/>
    <col min="62" max="62" width="11.140625" style="49" customWidth="1"/>
    <col min="63" max="63" width="14.00390625" style="2" customWidth="1"/>
    <col min="64" max="64" width="14.421875" style="51" customWidth="1"/>
    <col min="65" max="65" width="13.7109375" style="49" customWidth="1"/>
    <col min="66" max="66" width="9.57421875" style="0" customWidth="1"/>
    <col min="67" max="67" width="20.00390625" style="0" customWidth="1"/>
    <col min="68" max="68" width="9.7109375" style="49" customWidth="1"/>
    <col min="69" max="69" width="12.140625" style="49" customWidth="1"/>
    <col min="70" max="70" width="11.7109375" style="49" customWidth="1"/>
    <col min="71" max="71" width="14.57421875" style="2" customWidth="1"/>
    <col min="72" max="72" width="15.00390625" style="51" customWidth="1"/>
    <col min="73" max="73" width="14.28125" style="49" customWidth="1"/>
  </cols>
  <sheetData>
    <row r="1" spans="1:73" ht="12.75">
      <c r="A1" s="1"/>
      <c r="B1" s="1"/>
      <c r="C1" s="1"/>
      <c r="D1" s="48"/>
      <c r="E1" s="48"/>
      <c r="F1" s="48"/>
      <c r="G1" s="41"/>
      <c r="H1" s="45"/>
      <c r="I1" s="48"/>
      <c r="J1" s="1"/>
      <c r="K1" s="1"/>
      <c r="L1" s="48"/>
      <c r="M1" s="48"/>
      <c r="N1" s="48"/>
      <c r="O1" s="41"/>
      <c r="P1" s="50"/>
      <c r="Q1" s="48"/>
      <c r="R1" s="1"/>
      <c r="S1" s="1"/>
      <c r="T1" s="48"/>
      <c r="U1" s="48"/>
      <c r="V1" s="48"/>
      <c r="W1" s="41"/>
      <c r="X1" s="50"/>
      <c r="Y1" s="48"/>
      <c r="Z1" s="1"/>
      <c r="AA1" s="1"/>
      <c r="AB1" s="48"/>
      <c r="AC1" s="48"/>
      <c r="AD1" s="48"/>
      <c r="AE1" s="41"/>
      <c r="AF1" s="50"/>
      <c r="AG1" s="48"/>
      <c r="AH1" s="44"/>
      <c r="AI1" s="1"/>
      <c r="AJ1" s="48"/>
      <c r="AK1" s="48"/>
      <c r="AL1" s="48"/>
      <c r="AM1" s="41"/>
      <c r="AN1" s="50"/>
      <c r="AO1" s="48"/>
      <c r="AP1" s="1"/>
      <c r="AQ1" s="1"/>
      <c r="AR1" s="48"/>
      <c r="AS1" s="48"/>
      <c r="AT1" s="48"/>
      <c r="AU1" s="41"/>
      <c r="AV1" s="50"/>
      <c r="AW1" s="48"/>
      <c r="AX1" s="1"/>
      <c r="AY1" s="1"/>
      <c r="AZ1" s="48"/>
      <c r="BA1" s="48"/>
      <c r="BB1" s="48"/>
      <c r="BC1" s="41"/>
      <c r="BD1" s="50"/>
      <c r="BE1" s="48"/>
      <c r="BF1" s="1"/>
      <c r="BG1" s="1"/>
      <c r="BH1" s="48"/>
      <c r="BI1" s="48"/>
      <c r="BJ1" s="48"/>
      <c r="BK1" s="41"/>
      <c r="BL1" s="50"/>
      <c r="BM1" s="48"/>
      <c r="BN1" s="1"/>
      <c r="BO1" s="1"/>
      <c r="BP1" s="48"/>
      <c r="BQ1" s="48"/>
      <c r="BR1" s="48"/>
      <c r="BS1" s="41"/>
      <c r="BT1" s="50"/>
      <c r="BU1" s="48"/>
    </row>
    <row r="2" spans="2:67" ht="12.75">
      <c r="B2" s="4"/>
      <c r="C2" s="4"/>
      <c r="K2" s="4"/>
      <c r="S2" s="4"/>
      <c r="AA2" s="4"/>
      <c r="AI2" s="4"/>
      <c r="AQ2" s="4"/>
      <c r="AY2" s="4"/>
      <c r="BG2" s="4"/>
      <c r="BO2" s="4"/>
    </row>
    <row r="3" spans="2:67" ht="12.75">
      <c r="B3" s="4"/>
      <c r="C3" s="4"/>
      <c r="K3" s="4"/>
      <c r="S3" s="4"/>
      <c r="AA3" s="4"/>
      <c r="AI3" s="4"/>
      <c r="AQ3" s="4"/>
      <c r="AY3" s="4"/>
      <c r="BG3" s="4"/>
      <c r="BO3" s="4"/>
    </row>
    <row r="4" spans="2:67" ht="12.75">
      <c r="B4" s="4"/>
      <c r="C4" s="4"/>
      <c r="K4" s="4"/>
      <c r="S4" s="4"/>
      <c r="AA4" s="4"/>
      <c r="AI4" s="4"/>
      <c r="AQ4" s="4"/>
      <c r="AY4" s="4"/>
      <c r="BG4" s="4"/>
      <c r="BO4" s="4"/>
    </row>
    <row r="5" spans="2:67" ht="12.75">
      <c r="B5" s="4"/>
      <c r="C5" s="4"/>
      <c r="K5" s="4"/>
      <c r="S5" s="4"/>
      <c r="AA5" s="4"/>
      <c r="AI5" s="4"/>
      <c r="AQ5" s="4"/>
      <c r="AY5" s="4"/>
      <c r="BG5" s="4"/>
      <c r="BO5" s="4"/>
    </row>
    <row r="6" spans="2:67" ht="12.75">
      <c r="B6" s="4"/>
      <c r="C6" s="4"/>
      <c r="K6" s="4"/>
      <c r="S6" s="4"/>
      <c r="AA6" s="4"/>
      <c r="AI6" s="4"/>
      <c r="AQ6" s="4"/>
      <c r="AY6" s="4"/>
      <c r="BG6" s="4"/>
      <c r="BO6" s="4"/>
    </row>
    <row r="7" spans="2:67" ht="12.75">
      <c r="B7" s="4"/>
      <c r="C7" s="4"/>
      <c r="K7" s="4"/>
      <c r="S7" s="4"/>
      <c r="AA7" s="4"/>
      <c r="AI7" s="4"/>
      <c r="AQ7" s="4"/>
      <c r="AY7" s="4"/>
      <c r="BG7" s="4"/>
      <c r="BO7" s="4"/>
    </row>
    <row r="8" spans="2:67" ht="12.75">
      <c r="B8" s="4"/>
      <c r="C8" s="4"/>
      <c r="K8" s="4"/>
      <c r="S8" s="4"/>
      <c r="AA8" s="4"/>
      <c r="AI8" s="4"/>
      <c r="AQ8" s="4"/>
      <c r="AY8" s="4"/>
      <c r="BG8" s="4"/>
      <c r="BO8" s="4"/>
    </row>
    <row r="9" spans="2:67" ht="12.75">
      <c r="B9" s="4"/>
      <c r="C9" s="4"/>
      <c r="K9" s="4"/>
      <c r="S9" s="4"/>
      <c r="AA9" s="4"/>
      <c r="AI9" s="4"/>
      <c r="AQ9" s="4"/>
      <c r="AY9" s="4"/>
      <c r="BG9" s="4"/>
      <c r="BO9" s="4"/>
    </row>
    <row r="10" spans="2:67" ht="12.75">
      <c r="B10" s="4"/>
      <c r="C10" s="4"/>
      <c r="K10" s="4"/>
      <c r="S10" s="4"/>
      <c r="AA10" s="4"/>
      <c r="AI10" s="4"/>
      <c r="AQ10" s="4"/>
      <c r="AY10" s="4"/>
      <c r="BG10" s="4"/>
      <c r="BO10" s="4"/>
    </row>
    <row r="11" spans="2:67" ht="12.75">
      <c r="B11" s="4"/>
      <c r="C11" s="4"/>
      <c r="K11" s="4"/>
      <c r="S11" s="4"/>
      <c r="AA11" s="4"/>
      <c r="AI11" s="4"/>
      <c r="AQ11" s="4"/>
      <c r="AY11" s="4"/>
      <c r="BG11" s="4"/>
      <c r="BO11" s="4"/>
    </row>
    <row r="12" spans="2:67" ht="12.75">
      <c r="B12" s="4"/>
      <c r="C12" s="4"/>
      <c r="K12" s="4"/>
      <c r="S12" s="4"/>
      <c r="AA12" s="4"/>
      <c r="AI12" s="4"/>
      <c r="AQ12" s="4"/>
      <c r="AY12" s="4"/>
      <c r="BG12" s="4"/>
      <c r="BO12" s="4"/>
    </row>
    <row r="13" spans="2:67" ht="12.75">
      <c r="B13" s="4"/>
      <c r="C13" s="4"/>
      <c r="K13" s="4"/>
      <c r="S13" s="4"/>
      <c r="AA13" s="4"/>
      <c r="AI13" s="4"/>
      <c r="AQ13" s="4"/>
      <c r="AY13" s="4"/>
      <c r="BG13" s="4"/>
      <c r="BO13" s="4"/>
    </row>
    <row r="14" spans="2:67" ht="12.75">
      <c r="B14" s="4"/>
      <c r="C14" s="4"/>
      <c r="K14" s="4"/>
      <c r="S14" s="4"/>
      <c r="AA14" s="4"/>
      <c r="AI14" s="4"/>
      <c r="AQ14" s="4"/>
      <c r="AY14" s="4"/>
      <c r="BG14" s="4"/>
      <c r="BO14" s="4"/>
    </row>
    <row r="15" spans="2:67" ht="12.75">
      <c r="B15" s="4"/>
      <c r="C15" s="4"/>
      <c r="K15" s="4"/>
      <c r="S15" s="4"/>
      <c r="AA15" s="4"/>
      <c r="AI15" s="4"/>
      <c r="AQ15" s="4"/>
      <c r="AY15" s="4"/>
      <c r="BG15" s="4"/>
      <c r="BO15" s="4"/>
    </row>
    <row r="16" spans="1:73" s="3" customFormat="1" ht="12.75">
      <c r="A16"/>
      <c r="B16" s="4"/>
      <c r="C16" s="4"/>
      <c r="D16" s="49"/>
      <c r="E16" s="49"/>
      <c r="F16" s="49"/>
      <c r="G16" s="2"/>
      <c r="H16" s="46"/>
      <c r="I16" s="49"/>
      <c r="J16"/>
      <c r="K16" s="4"/>
      <c r="L16" s="49"/>
      <c r="M16" s="49"/>
      <c r="N16" s="49"/>
      <c r="O16" s="2"/>
      <c r="P16" s="51"/>
      <c r="Q16" s="49"/>
      <c r="R16"/>
      <c r="S16" s="4"/>
      <c r="T16" s="49"/>
      <c r="U16" s="49"/>
      <c r="V16" s="49"/>
      <c r="W16" s="2"/>
      <c r="X16" s="51"/>
      <c r="Y16" s="49"/>
      <c r="Z16"/>
      <c r="AA16" s="4"/>
      <c r="AB16" s="49"/>
      <c r="AC16" s="49"/>
      <c r="AD16" s="49"/>
      <c r="AE16" s="2"/>
      <c r="AF16" s="51"/>
      <c r="AG16" s="49"/>
      <c r="AH16" s="5"/>
      <c r="AI16" s="4"/>
      <c r="AJ16" s="49"/>
      <c r="AK16" s="49"/>
      <c r="AL16" s="49"/>
      <c r="AM16" s="2"/>
      <c r="AN16" s="51"/>
      <c r="AO16" s="49"/>
      <c r="AP16"/>
      <c r="AQ16" s="4"/>
      <c r="AR16" s="49"/>
      <c r="AS16" s="49"/>
      <c r="AT16" s="49"/>
      <c r="AU16" s="2"/>
      <c r="AV16" s="51"/>
      <c r="AW16" s="49"/>
      <c r="AX16"/>
      <c r="AY16" s="4"/>
      <c r="AZ16" s="49"/>
      <c r="BA16" s="49"/>
      <c r="BB16" s="49"/>
      <c r="BC16" s="2"/>
      <c r="BD16" s="51"/>
      <c r="BE16" s="49"/>
      <c r="BF16"/>
      <c r="BG16" s="4"/>
      <c r="BH16" s="49"/>
      <c r="BI16" s="49"/>
      <c r="BJ16" s="49"/>
      <c r="BK16" s="2"/>
      <c r="BL16" s="51"/>
      <c r="BM16" s="49"/>
      <c r="BN16"/>
      <c r="BO16" s="4"/>
      <c r="BP16" s="49"/>
      <c r="BQ16" s="49"/>
      <c r="BR16" s="49"/>
      <c r="BS16" s="2"/>
      <c r="BT16" s="51"/>
      <c r="BU16" s="49"/>
    </row>
    <row r="17" spans="2:67" ht="12.75">
      <c r="B17" s="4"/>
      <c r="C17" s="4"/>
      <c r="K17" s="4"/>
      <c r="S17" s="4"/>
      <c r="AA17" s="4"/>
      <c r="AI17" s="4"/>
      <c r="AQ17" s="4"/>
      <c r="AY17" s="4"/>
      <c r="BG17" s="4"/>
      <c r="BO17" s="4"/>
    </row>
    <row r="18" spans="2:67" ht="12.75">
      <c r="B18" s="4"/>
      <c r="C18" s="4"/>
      <c r="K18" s="4"/>
      <c r="S18" s="4"/>
      <c r="AA18" s="4"/>
      <c r="AI18" s="4"/>
      <c r="AQ18" s="4"/>
      <c r="AY18" s="4"/>
      <c r="BG18" s="4"/>
      <c r="BO18" s="4"/>
    </row>
    <row r="19" spans="2:67" ht="12.75">
      <c r="B19" s="4"/>
      <c r="C19" s="4"/>
      <c r="K19" s="4"/>
      <c r="S19" s="4"/>
      <c r="AA19" s="4"/>
      <c r="AI19" s="4"/>
      <c r="AQ19" s="4"/>
      <c r="AY19" s="4"/>
      <c r="BG19" s="4"/>
      <c r="BO19" s="4"/>
    </row>
    <row r="20" spans="2:67" ht="12.75">
      <c r="B20" s="4"/>
      <c r="C20" s="4"/>
      <c r="K20" s="4"/>
      <c r="S20" s="4"/>
      <c r="AA20" s="4"/>
      <c r="AI20" s="4"/>
      <c r="AQ20" s="4"/>
      <c r="AY20" s="4"/>
      <c r="BG20" s="4"/>
      <c r="BO20" s="4"/>
    </row>
    <row r="21" spans="2:67" ht="12.75">
      <c r="B21" s="4"/>
      <c r="C21" s="4"/>
      <c r="K21" s="4"/>
      <c r="S21" s="4"/>
      <c r="AA21" s="4"/>
      <c r="AI21" s="4"/>
      <c r="AQ21" s="4"/>
      <c r="AY21" s="4"/>
      <c r="BG21" s="4"/>
      <c r="BO21" s="4"/>
    </row>
    <row r="22" spans="2:67" ht="12.75">
      <c r="B22" s="4"/>
      <c r="C22" s="4"/>
      <c r="K22" s="4"/>
      <c r="S22" s="4"/>
      <c r="AA22" s="4"/>
      <c r="AI22" s="4"/>
      <c r="AQ22" s="4"/>
      <c r="AY22" s="4"/>
      <c r="BG22" s="4"/>
      <c r="BO22" s="4"/>
    </row>
    <row r="23" spans="2:67" ht="12.75">
      <c r="B23" s="4"/>
      <c r="C23" s="4"/>
      <c r="K23" s="4"/>
      <c r="S23" s="4"/>
      <c r="AA23" s="4"/>
      <c r="AI23" s="4"/>
      <c r="AQ23" s="4"/>
      <c r="AY23" s="4"/>
      <c r="BG23" s="4"/>
      <c r="BO23" s="4"/>
    </row>
    <row r="24" spans="2:67" ht="12.75">
      <c r="B24" s="4"/>
      <c r="C24" s="4"/>
      <c r="K24" s="4"/>
      <c r="S24" s="4"/>
      <c r="AA24" s="4"/>
      <c r="AI24" s="4"/>
      <c r="AQ24" s="4"/>
      <c r="AY24" s="4"/>
      <c r="BG24" s="4"/>
      <c r="BO24" s="4"/>
    </row>
    <row r="25" spans="2:67" ht="12.75">
      <c r="B25" s="4"/>
      <c r="C25" s="4"/>
      <c r="K25" s="4"/>
      <c r="S25" s="4"/>
      <c r="AA25" s="4"/>
      <c r="AI25" s="4"/>
      <c r="AQ25" s="4"/>
      <c r="AY25" s="4"/>
      <c r="BG25" s="4"/>
      <c r="BO25" s="4"/>
    </row>
    <row r="26" spans="2:67" ht="12.75">
      <c r="B26" s="4"/>
      <c r="C26" s="4"/>
      <c r="K26" s="4"/>
      <c r="S26" s="4"/>
      <c r="AA26" s="4"/>
      <c r="AI26" s="4"/>
      <c r="AQ26" s="4"/>
      <c r="AY26" s="4"/>
      <c r="BG26" s="4"/>
      <c r="BO26" s="4"/>
    </row>
    <row r="27" spans="2:67" ht="12.75">
      <c r="B27" s="4"/>
      <c r="C27" s="4"/>
      <c r="K27" s="4"/>
      <c r="S27" s="4"/>
      <c r="AA27" s="4"/>
      <c r="AI27" s="4"/>
      <c r="AQ27" s="4"/>
      <c r="AY27" s="4"/>
      <c r="BG27" s="4"/>
      <c r="BO27" s="4"/>
    </row>
    <row r="28" spans="2:67" ht="12.75">
      <c r="B28" s="4"/>
      <c r="C28" s="4"/>
      <c r="K28" s="4"/>
      <c r="S28" s="4"/>
      <c r="AA28" s="4"/>
      <c r="AI28" s="4"/>
      <c r="AQ28" s="4"/>
      <c r="AY28" s="4"/>
      <c r="BG28" s="4"/>
      <c r="BO28" s="4"/>
    </row>
    <row r="29" spans="2:67" ht="12.75">
      <c r="B29" s="4"/>
      <c r="C29" s="4"/>
      <c r="K29" s="4"/>
      <c r="S29" s="4"/>
      <c r="AA29" s="4"/>
      <c r="AI29" s="4"/>
      <c r="AQ29" s="4"/>
      <c r="AY29" s="4"/>
      <c r="BG29" s="4"/>
      <c r="BO29" s="4"/>
    </row>
    <row r="30" spans="2:67" ht="12.75">
      <c r="B30" s="4"/>
      <c r="C30" s="4"/>
      <c r="K30" s="4"/>
      <c r="S30" s="4"/>
      <c r="AA30" s="4"/>
      <c r="AI30" s="4"/>
      <c r="AQ30" s="4"/>
      <c r="AY30" s="4"/>
      <c r="BG30" s="4"/>
      <c r="BO30" s="4"/>
    </row>
    <row r="31" spans="2:67" ht="12.75">
      <c r="B31" s="4"/>
      <c r="C31" s="4"/>
      <c r="K31" s="4"/>
      <c r="S31" s="4"/>
      <c r="AA31" s="4"/>
      <c r="AI31" s="4"/>
      <c r="AQ31" s="4"/>
      <c r="AY31" s="4"/>
      <c r="BG31" s="4"/>
      <c r="BO31" s="4"/>
    </row>
    <row r="32" spans="2:67" ht="12.75">
      <c r="B32" s="4"/>
      <c r="C32" s="4"/>
      <c r="K32" s="4"/>
      <c r="S32" s="4"/>
      <c r="AA32" s="4"/>
      <c r="AI32" s="4"/>
      <c r="AQ32" s="4"/>
      <c r="AY32" s="4"/>
      <c r="BG32" s="4"/>
      <c r="BO32" s="4"/>
    </row>
    <row r="33" spans="2:67" ht="12.75">
      <c r="B33" s="4"/>
      <c r="C33" s="4"/>
      <c r="K33" s="4"/>
      <c r="S33" s="4"/>
      <c r="AA33" s="4"/>
      <c r="AI33" s="4"/>
      <c r="AQ33" s="4"/>
      <c r="AY33" s="4"/>
      <c r="BG33" s="4"/>
      <c r="BO33" s="4"/>
    </row>
    <row r="34" spans="2:67" ht="12.75">
      <c r="B34" s="4"/>
      <c r="C34" s="4"/>
      <c r="K34" s="4"/>
      <c r="S34" s="4"/>
      <c r="AA34" s="4"/>
      <c r="AI34" s="4"/>
      <c r="AQ34" s="4"/>
      <c r="AY34" s="4"/>
      <c r="BG34" s="4"/>
      <c r="BO34" s="4"/>
    </row>
    <row r="35" spans="2:67" ht="12.75">
      <c r="B35" s="4"/>
      <c r="C35" s="4"/>
      <c r="K35" s="4"/>
      <c r="S35" s="4"/>
      <c r="AA35" s="4"/>
      <c r="AI35" s="4"/>
      <c r="AQ35" s="4"/>
      <c r="AY35" s="4"/>
      <c r="BG35" s="4"/>
      <c r="BO35" s="4"/>
    </row>
    <row r="36" spans="2:67" ht="12.75">
      <c r="B36" s="4"/>
      <c r="C36" s="4"/>
      <c r="K36" s="4"/>
      <c r="S36" s="4"/>
      <c r="AA36" s="4"/>
      <c r="AI36" s="4"/>
      <c r="AQ36" s="4"/>
      <c r="AY36" s="4"/>
      <c r="BG36" s="4"/>
      <c r="BO36" s="4"/>
    </row>
    <row r="37" spans="2:67" ht="12.75">
      <c r="B37" s="4"/>
      <c r="C37" s="4"/>
      <c r="K37" s="4"/>
      <c r="S37" s="4"/>
      <c r="AA37" s="4"/>
      <c r="AI37" s="4"/>
      <c r="AQ37" s="4"/>
      <c r="AY37" s="4"/>
      <c r="BG37" s="4"/>
      <c r="BO37" s="4"/>
    </row>
    <row r="38" spans="2:67" ht="12.75">
      <c r="B38" s="4"/>
      <c r="C38" s="4"/>
      <c r="K38" s="4"/>
      <c r="S38" s="4"/>
      <c r="AA38" s="4"/>
      <c r="AI38" s="4"/>
      <c r="AQ38" s="4"/>
      <c r="AY38" s="4"/>
      <c r="BG38" s="4"/>
      <c r="BO38" s="4"/>
    </row>
    <row r="39" spans="2:67" ht="12.75">
      <c r="B39" s="4"/>
      <c r="C39" s="4"/>
      <c r="K39" s="4"/>
      <c r="S39" s="4"/>
      <c r="AA39" s="4"/>
      <c r="AI39" s="4"/>
      <c r="AQ39" s="4"/>
      <c r="AY39" s="4"/>
      <c r="BG39" s="4"/>
      <c r="BO39" s="4"/>
    </row>
    <row r="40" spans="1:73" s="146" customFormat="1" ht="12.75">
      <c r="A40"/>
      <c r="B40" s="4"/>
      <c r="C40" s="4"/>
      <c r="D40" s="49"/>
      <c r="E40" s="49"/>
      <c r="F40" s="49"/>
      <c r="G40" s="2"/>
      <c r="H40" s="46"/>
      <c r="I40" s="49"/>
      <c r="J40"/>
      <c r="K40" s="4"/>
      <c r="L40" s="49"/>
      <c r="M40" s="49"/>
      <c r="N40" s="49"/>
      <c r="O40" s="2"/>
      <c r="P40" s="51"/>
      <c r="Q40" s="49"/>
      <c r="R40"/>
      <c r="S40" s="4"/>
      <c r="T40" s="49"/>
      <c r="U40" s="49"/>
      <c r="V40" s="49"/>
      <c r="W40" s="2"/>
      <c r="X40" s="51"/>
      <c r="Y40" s="49"/>
      <c r="Z40"/>
      <c r="AA40" s="4"/>
      <c r="AB40" s="49"/>
      <c r="AC40" s="49"/>
      <c r="AD40" s="49"/>
      <c r="AE40" s="2"/>
      <c r="AF40" s="51"/>
      <c r="AG40" s="49"/>
      <c r="AH40" s="5"/>
      <c r="AI40" s="4"/>
      <c r="AJ40" s="49"/>
      <c r="AK40" s="49"/>
      <c r="AL40" s="49"/>
      <c r="AM40" s="2"/>
      <c r="AN40" s="51"/>
      <c r="AO40" s="49"/>
      <c r="AP40"/>
      <c r="AQ40" s="4"/>
      <c r="AR40" s="49"/>
      <c r="AS40" s="49"/>
      <c r="AT40" s="49"/>
      <c r="AU40" s="2"/>
      <c r="AV40" s="51"/>
      <c r="AW40" s="49"/>
      <c r="AX40"/>
      <c r="AY40" s="4"/>
      <c r="AZ40" s="49"/>
      <c r="BA40" s="49"/>
      <c r="BB40" s="49"/>
      <c r="BC40" s="2"/>
      <c r="BD40" s="51"/>
      <c r="BE40" s="49"/>
      <c r="BF40"/>
      <c r="BG40" s="4"/>
      <c r="BH40" s="49"/>
      <c r="BI40" s="49"/>
      <c r="BJ40" s="49"/>
      <c r="BK40" s="2"/>
      <c r="BL40" s="51"/>
      <c r="BM40" s="49"/>
      <c r="BN40"/>
      <c r="BO40" s="4"/>
      <c r="BP40" s="49"/>
      <c r="BQ40" s="49"/>
      <c r="BR40" s="49"/>
      <c r="BS40" s="2"/>
      <c r="BT40" s="51"/>
      <c r="BU40" s="49"/>
    </row>
    <row r="41" spans="2:67" ht="12.75">
      <c r="B41" s="4"/>
      <c r="C41" s="4"/>
      <c r="K41" s="4"/>
      <c r="S41" s="4"/>
      <c r="AA41" s="4"/>
      <c r="AI41" s="4"/>
      <c r="AQ41" s="4"/>
      <c r="AY41" s="4"/>
      <c r="BG41" s="4"/>
      <c r="BO41" s="4"/>
    </row>
    <row r="42" spans="2:67" ht="12.75">
      <c r="B42" s="4"/>
      <c r="C42" s="4"/>
      <c r="K42" s="4"/>
      <c r="S42" s="4"/>
      <c r="AA42" s="4"/>
      <c r="AI42" s="4"/>
      <c r="AQ42" s="4"/>
      <c r="AY42" s="4"/>
      <c r="BG42" s="4"/>
      <c r="BO42" s="4"/>
    </row>
    <row r="43" spans="1:73" s="5" customFormat="1" ht="12.75">
      <c r="A43"/>
      <c r="B43" s="4"/>
      <c r="C43" s="4"/>
      <c r="D43" s="49"/>
      <c r="E43" s="49"/>
      <c r="F43" s="49"/>
      <c r="G43" s="2"/>
      <c r="H43" s="46"/>
      <c r="I43" s="49"/>
      <c r="J43"/>
      <c r="K43" s="4"/>
      <c r="L43" s="49"/>
      <c r="M43" s="49"/>
      <c r="N43" s="49"/>
      <c r="O43" s="2"/>
      <c r="P43" s="51"/>
      <c r="Q43" s="49"/>
      <c r="R43"/>
      <c r="S43" s="4"/>
      <c r="T43" s="49"/>
      <c r="U43" s="49"/>
      <c r="V43" s="49"/>
      <c r="W43" s="2"/>
      <c r="X43" s="51"/>
      <c r="Y43" s="49"/>
      <c r="Z43"/>
      <c r="AA43" s="4"/>
      <c r="AB43" s="49"/>
      <c r="AC43" s="49"/>
      <c r="AD43" s="49"/>
      <c r="AE43" s="2"/>
      <c r="AF43" s="51"/>
      <c r="AG43" s="49"/>
      <c r="AI43" s="4"/>
      <c r="AJ43" s="49"/>
      <c r="AK43" s="49"/>
      <c r="AL43" s="49"/>
      <c r="AM43" s="2"/>
      <c r="AN43" s="51"/>
      <c r="AO43" s="49"/>
      <c r="AP43"/>
      <c r="AQ43" s="4"/>
      <c r="AR43" s="49"/>
      <c r="AS43" s="49"/>
      <c r="AT43" s="49"/>
      <c r="AU43" s="2"/>
      <c r="AV43" s="51"/>
      <c r="AW43" s="49"/>
      <c r="AX43" s="72"/>
      <c r="AY43" s="4"/>
      <c r="AZ43" s="49"/>
      <c r="BA43" s="49"/>
      <c r="BB43" s="49"/>
      <c r="BC43" s="2"/>
      <c r="BD43" s="51"/>
      <c r="BE43" s="49"/>
      <c r="BF43"/>
      <c r="BG43" s="4"/>
      <c r="BH43" s="49"/>
      <c r="BI43" s="49"/>
      <c r="BJ43" s="49"/>
      <c r="BK43" s="2"/>
      <c r="BL43" s="51"/>
      <c r="BM43" s="49"/>
      <c r="BN43"/>
      <c r="BO43" s="4"/>
      <c r="BP43" s="49"/>
      <c r="BQ43" s="49"/>
      <c r="BR43" s="49"/>
      <c r="BS43" s="2"/>
      <c r="BT43" s="51"/>
      <c r="BU43" s="49"/>
    </row>
    <row r="44" spans="2:67" ht="12.75">
      <c r="B44" s="4"/>
      <c r="C44" s="4"/>
      <c r="K44" s="4"/>
      <c r="S44" s="4"/>
      <c r="AA44" s="4"/>
      <c r="AI44" s="4"/>
      <c r="AQ44" s="4"/>
      <c r="AX44" s="72"/>
      <c r="AY44" s="4"/>
      <c r="BG44" s="4"/>
      <c r="BO44" s="4"/>
    </row>
    <row r="45" spans="1:73" s="5" customFormat="1" ht="12.75">
      <c r="A45"/>
      <c r="B45" s="4"/>
      <c r="C45" s="4"/>
      <c r="D45" s="49"/>
      <c r="E45" s="49"/>
      <c r="F45" s="49"/>
      <c r="G45" s="2"/>
      <c r="H45" s="46"/>
      <c r="I45" s="49"/>
      <c r="J45"/>
      <c r="K45" s="4"/>
      <c r="L45" s="49"/>
      <c r="M45" s="49"/>
      <c r="N45" s="49"/>
      <c r="O45" s="2"/>
      <c r="P45" s="51"/>
      <c r="Q45" s="49"/>
      <c r="R45"/>
      <c r="S45" s="4"/>
      <c r="T45" s="49"/>
      <c r="U45" s="49"/>
      <c r="V45" s="49"/>
      <c r="W45" s="2"/>
      <c r="X45" s="51"/>
      <c r="Y45" s="49"/>
      <c r="Z45"/>
      <c r="AA45" s="4"/>
      <c r="AB45" s="49"/>
      <c r="AC45" s="49"/>
      <c r="AD45" s="49"/>
      <c r="AE45" s="2"/>
      <c r="AF45" s="51"/>
      <c r="AG45" s="49"/>
      <c r="AI45" s="4"/>
      <c r="AJ45" s="49"/>
      <c r="AK45" s="49"/>
      <c r="AL45" s="49"/>
      <c r="AM45" s="2"/>
      <c r="AN45" s="51"/>
      <c r="AO45" s="49"/>
      <c r="AP45"/>
      <c r="AQ45" s="4"/>
      <c r="AR45" s="49"/>
      <c r="AS45" s="49"/>
      <c r="AT45" s="49"/>
      <c r="AU45" s="2"/>
      <c r="AV45" s="51"/>
      <c r="AW45" s="49"/>
      <c r="AX45" s="72"/>
      <c r="AY45" s="4"/>
      <c r="AZ45" s="49"/>
      <c r="BA45" s="49"/>
      <c r="BB45" s="49"/>
      <c r="BC45" s="2"/>
      <c r="BD45" s="51"/>
      <c r="BE45" s="49"/>
      <c r="BF45"/>
      <c r="BG45" s="4"/>
      <c r="BH45" s="49"/>
      <c r="BI45" s="49"/>
      <c r="BJ45" s="49"/>
      <c r="BK45" s="2"/>
      <c r="BL45" s="51"/>
      <c r="BM45" s="49"/>
      <c r="BN45"/>
      <c r="BO45" s="4"/>
      <c r="BP45" s="49"/>
      <c r="BQ45" s="49"/>
      <c r="BR45" s="49"/>
      <c r="BS45" s="2"/>
      <c r="BT45" s="51"/>
      <c r="BU45" s="49"/>
    </row>
    <row r="46" spans="2:67" ht="12.75">
      <c r="B46" s="4"/>
      <c r="C46" s="4"/>
      <c r="J46" s="146"/>
      <c r="K46" s="4"/>
      <c r="S46" s="4"/>
      <c r="AA46" s="4"/>
      <c r="AI46" s="4"/>
      <c r="AQ46" s="4"/>
      <c r="AX46" s="72"/>
      <c r="AY46" s="4"/>
      <c r="BG46" s="4"/>
      <c r="BO46" s="4"/>
    </row>
    <row r="47" spans="2:67" ht="12.75">
      <c r="B47" s="4"/>
      <c r="C47" s="4"/>
      <c r="J47" s="146"/>
      <c r="K47" s="4"/>
      <c r="S47" s="4"/>
      <c r="AA47" s="4"/>
      <c r="AH47" s="72"/>
      <c r="AI47" s="4"/>
      <c r="AQ47" s="4"/>
      <c r="AX47" s="72"/>
      <c r="AY47" s="4"/>
      <c r="BG47" s="4"/>
      <c r="BO47" s="4"/>
    </row>
    <row r="48" spans="2:67" ht="12.75">
      <c r="B48" s="4"/>
      <c r="C48" s="4"/>
      <c r="J48" s="146"/>
      <c r="K48" s="4"/>
      <c r="S48" s="4"/>
      <c r="AA48" s="4"/>
      <c r="AI48" s="4"/>
      <c r="AQ48" s="4"/>
      <c r="AY48" s="4"/>
      <c r="BG48" s="4"/>
      <c r="BO48" s="4"/>
    </row>
    <row r="49" spans="1:73" s="5" customFormat="1" ht="12.75">
      <c r="A49"/>
      <c r="B49" s="4"/>
      <c r="C49" s="4"/>
      <c r="D49" s="49"/>
      <c r="E49" s="49"/>
      <c r="F49" s="49"/>
      <c r="G49" s="2"/>
      <c r="H49" s="46"/>
      <c r="I49" s="49"/>
      <c r="J49" s="146"/>
      <c r="K49" s="4"/>
      <c r="L49" s="49"/>
      <c r="M49" s="49"/>
      <c r="N49" s="49"/>
      <c r="O49" s="2"/>
      <c r="P49" s="51"/>
      <c r="Q49" s="49"/>
      <c r="R49"/>
      <c r="S49" s="4"/>
      <c r="T49" s="49"/>
      <c r="U49" s="49"/>
      <c r="V49" s="49"/>
      <c r="W49" s="2"/>
      <c r="X49" s="51"/>
      <c r="Y49" s="49"/>
      <c r="Z49"/>
      <c r="AA49" s="4"/>
      <c r="AB49" s="49"/>
      <c r="AC49" s="49"/>
      <c r="AD49" s="49"/>
      <c r="AE49" s="2"/>
      <c r="AF49" s="51"/>
      <c r="AG49" s="49"/>
      <c r="AH49" s="72"/>
      <c r="AI49" s="4"/>
      <c r="AJ49" s="49"/>
      <c r="AK49" s="49"/>
      <c r="AL49" s="49"/>
      <c r="AM49" s="2"/>
      <c r="AN49" s="51"/>
      <c r="AO49" s="49"/>
      <c r="AP49"/>
      <c r="AQ49" s="4"/>
      <c r="AR49" s="49"/>
      <c r="AS49" s="49"/>
      <c r="AT49" s="49"/>
      <c r="AU49" s="2"/>
      <c r="AV49" s="51"/>
      <c r="AW49" s="49"/>
      <c r="AX49"/>
      <c r="AY49" s="4"/>
      <c r="AZ49" s="49"/>
      <c r="BA49" s="49"/>
      <c r="BB49" s="49"/>
      <c r="BC49" s="2"/>
      <c r="BD49" s="51"/>
      <c r="BE49" s="49"/>
      <c r="BF49"/>
      <c r="BG49" s="4"/>
      <c r="BH49" s="49"/>
      <c r="BI49" s="49"/>
      <c r="BJ49" s="49"/>
      <c r="BK49" s="2"/>
      <c r="BL49" s="51"/>
      <c r="BM49" s="49"/>
      <c r="BN49"/>
      <c r="BO49" s="4"/>
      <c r="BP49" s="49"/>
      <c r="BQ49" s="49"/>
      <c r="BR49" s="49"/>
      <c r="BS49" s="2"/>
      <c r="BT49" s="51"/>
      <c r="BU49" s="49"/>
    </row>
    <row r="50" spans="1:73" s="5" customFormat="1" ht="12.75">
      <c r="A50"/>
      <c r="B50" s="4"/>
      <c r="C50" s="4"/>
      <c r="D50" s="48"/>
      <c r="E50" s="48"/>
      <c r="F50" s="48"/>
      <c r="G50" s="2"/>
      <c r="H50" s="46"/>
      <c r="I50" s="49"/>
      <c r="J50" s="146"/>
      <c r="K50" s="4"/>
      <c r="L50" s="49"/>
      <c r="M50" s="49"/>
      <c r="N50" s="49"/>
      <c r="O50" s="2"/>
      <c r="P50" s="51"/>
      <c r="Q50" s="49"/>
      <c r="R50"/>
      <c r="S50" s="4"/>
      <c r="T50" s="49"/>
      <c r="U50" s="49"/>
      <c r="V50" s="49"/>
      <c r="W50" s="2"/>
      <c r="X50" s="51"/>
      <c r="Y50" s="49"/>
      <c r="Z50"/>
      <c r="AA50" s="4"/>
      <c r="AB50" s="49"/>
      <c r="AC50" s="49"/>
      <c r="AD50" s="49"/>
      <c r="AE50" s="2"/>
      <c r="AF50" s="51"/>
      <c r="AG50" s="49"/>
      <c r="AI50" s="4"/>
      <c r="AJ50" s="49"/>
      <c r="AK50" s="49"/>
      <c r="AL50" s="49"/>
      <c r="AM50" s="2"/>
      <c r="AN50" s="51"/>
      <c r="AO50" s="49"/>
      <c r="AP50"/>
      <c r="AQ50" s="4"/>
      <c r="AR50" s="49"/>
      <c r="AS50" s="49"/>
      <c r="AT50" s="49"/>
      <c r="AU50" s="2"/>
      <c r="AV50" s="51"/>
      <c r="AW50" s="49"/>
      <c r="AX50"/>
      <c r="AY50" s="4"/>
      <c r="AZ50" s="49"/>
      <c r="BA50" s="49"/>
      <c r="BB50" s="49"/>
      <c r="BC50" s="2"/>
      <c r="BD50" s="51"/>
      <c r="BE50" s="49"/>
      <c r="BF50"/>
      <c r="BG50" s="4"/>
      <c r="BH50" s="49"/>
      <c r="BI50" s="49"/>
      <c r="BJ50" s="49"/>
      <c r="BK50" s="2"/>
      <c r="BL50" s="51"/>
      <c r="BM50" s="49"/>
      <c r="BN50"/>
      <c r="BO50" s="4"/>
      <c r="BP50" s="49"/>
      <c r="BQ50" s="49"/>
      <c r="BR50" s="49"/>
      <c r="BS50" s="2"/>
      <c r="BT50" s="51"/>
      <c r="BU50" s="49"/>
    </row>
    <row r="51" spans="2:67" ht="12.75">
      <c r="B51" s="4"/>
      <c r="C51" s="4"/>
      <c r="J51" s="146"/>
      <c r="K51" s="4"/>
      <c r="S51" s="4"/>
      <c r="AA51" s="4"/>
      <c r="AI51" s="4"/>
      <c r="AQ51" s="4"/>
      <c r="AY51" s="4"/>
      <c r="BG51" s="4"/>
      <c r="BO51" s="4"/>
    </row>
    <row r="52" spans="2:67" ht="12.75">
      <c r="B52" s="4"/>
      <c r="C52" s="4"/>
      <c r="J52" s="146"/>
      <c r="K52" s="4"/>
      <c r="S52" s="4"/>
      <c r="AA52" s="4"/>
      <c r="AI52" s="4"/>
      <c r="AQ52" s="4"/>
      <c r="AY52" s="4"/>
      <c r="BG52" s="4"/>
      <c r="BO52" s="4"/>
    </row>
    <row r="53" spans="2:67" ht="12.75">
      <c r="B53" s="4"/>
      <c r="C53" s="4"/>
      <c r="J53" s="146"/>
      <c r="K53" s="4"/>
      <c r="S53" s="4"/>
      <c r="AA53" s="4"/>
      <c r="AG53" s="53"/>
      <c r="AI53" s="4"/>
      <c r="AQ53" s="4"/>
      <c r="AY53" s="4"/>
      <c r="BG53" s="4"/>
      <c r="BO53" s="4"/>
    </row>
    <row r="54" spans="2:73" s="146" customFormat="1" ht="12.75">
      <c r="B54" s="147"/>
      <c r="C54" s="147"/>
      <c r="D54" s="148"/>
      <c r="E54" s="148"/>
      <c r="F54" s="148"/>
      <c r="G54" s="149"/>
      <c r="H54" s="47"/>
      <c r="I54" s="148"/>
      <c r="K54" s="147"/>
      <c r="L54" s="148"/>
      <c r="M54" s="148"/>
      <c r="N54" s="148"/>
      <c r="O54" s="149"/>
      <c r="P54" s="52"/>
      <c r="Q54" s="148"/>
      <c r="S54" s="147"/>
      <c r="T54" s="148"/>
      <c r="U54" s="148"/>
      <c r="V54" s="148"/>
      <c r="W54" s="149"/>
      <c r="X54" s="52"/>
      <c r="Y54" s="148"/>
      <c r="AA54" s="147"/>
      <c r="AB54" s="148"/>
      <c r="AC54" s="148"/>
      <c r="AD54" s="148"/>
      <c r="AE54" s="149"/>
      <c r="AF54" s="52"/>
      <c r="AG54" s="148"/>
      <c r="AH54" s="150"/>
      <c r="AI54" s="147"/>
      <c r="AJ54" s="148"/>
      <c r="AK54" s="148"/>
      <c r="AL54" s="148"/>
      <c r="AM54" s="149"/>
      <c r="AN54" s="52"/>
      <c r="AO54" s="148"/>
      <c r="AQ54" s="147"/>
      <c r="AR54" s="148"/>
      <c r="AS54" s="148"/>
      <c r="AT54" s="148"/>
      <c r="AU54" s="149"/>
      <c r="AV54" s="52"/>
      <c r="AW54" s="148"/>
      <c r="AY54" s="147"/>
      <c r="AZ54" s="148"/>
      <c r="BA54" s="148"/>
      <c r="BB54" s="148"/>
      <c r="BC54" s="149"/>
      <c r="BD54" s="52"/>
      <c r="BE54" s="148"/>
      <c r="BG54" s="147"/>
      <c r="BH54" s="148"/>
      <c r="BI54" s="148"/>
      <c r="BJ54" s="148"/>
      <c r="BK54" s="149"/>
      <c r="BL54" s="52"/>
      <c r="BM54" s="148"/>
      <c r="BO54" s="147"/>
      <c r="BP54" s="148"/>
      <c r="BQ54" s="148"/>
      <c r="BR54" s="148"/>
      <c r="BS54" s="149"/>
      <c r="BT54" s="52"/>
      <c r="BU54" s="148"/>
    </row>
    <row r="55" spans="2:67" ht="12.75">
      <c r="B55" s="4"/>
      <c r="C55" s="4"/>
      <c r="K55" s="4"/>
      <c r="S55" s="4"/>
      <c r="AA55" s="4"/>
      <c r="AG55" s="148"/>
      <c r="AI55" s="4"/>
      <c r="AQ55" s="4"/>
      <c r="AY55" s="4"/>
      <c r="BG55" s="4"/>
      <c r="BO55" s="4"/>
    </row>
    <row r="56" spans="2:67" ht="12.75">
      <c r="B56" s="4"/>
      <c r="C56" s="4"/>
      <c r="K56" s="4"/>
      <c r="S56" s="4"/>
      <c r="AA56" s="4"/>
      <c r="AG56" s="148"/>
      <c r="AI56" s="4"/>
      <c r="AQ56" s="4"/>
      <c r="AY56" s="4"/>
      <c r="BG56" s="4"/>
      <c r="BO56" s="4"/>
    </row>
    <row r="57" spans="1:73" s="5" customFormat="1" ht="12.75">
      <c r="A57"/>
      <c r="B57" s="4"/>
      <c r="C57" s="4"/>
      <c r="D57" s="49"/>
      <c r="E57" s="49"/>
      <c r="F57" s="49"/>
      <c r="G57" s="2"/>
      <c r="H57" s="46"/>
      <c r="I57" s="49"/>
      <c r="J57"/>
      <c r="K57" s="4"/>
      <c r="L57" s="49"/>
      <c r="M57" s="49"/>
      <c r="N57" s="49"/>
      <c r="O57" s="2"/>
      <c r="P57" s="51"/>
      <c r="Q57" s="49"/>
      <c r="R57"/>
      <c r="S57" s="4"/>
      <c r="T57" s="49"/>
      <c r="U57" s="49"/>
      <c r="V57" s="49"/>
      <c r="W57" s="2"/>
      <c r="X57" s="51"/>
      <c r="Y57" s="49"/>
      <c r="Z57"/>
      <c r="AA57" s="4"/>
      <c r="AB57" s="49"/>
      <c r="AC57" s="49"/>
      <c r="AD57" s="49"/>
      <c r="AE57" s="2"/>
      <c r="AF57" s="51"/>
      <c r="AG57" s="49"/>
      <c r="AI57" s="4"/>
      <c r="AJ57" s="49"/>
      <c r="AK57" s="49"/>
      <c r="AL57" s="49"/>
      <c r="AM57" s="2"/>
      <c r="AN57" s="51"/>
      <c r="AO57" s="49"/>
      <c r="AP57"/>
      <c r="AQ57" s="4"/>
      <c r="AR57" s="49"/>
      <c r="AS57" s="49"/>
      <c r="AT57" s="49"/>
      <c r="AU57" s="2"/>
      <c r="AV57" s="51"/>
      <c r="AW57" s="49"/>
      <c r="AX57"/>
      <c r="AY57" s="4"/>
      <c r="AZ57" s="49"/>
      <c r="BA57" s="49"/>
      <c r="BB57" s="49"/>
      <c r="BC57" s="2"/>
      <c r="BD57" s="51"/>
      <c r="BE57" s="49"/>
      <c r="BF57"/>
      <c r="BG57" s="4"/>
      <c r="BH57" s="49"/>
      <c r="BI57" s="49"/>
      <c r="BJ57" s="49"/>
      <c r="BK57" s="2"/>
      <c r="BL57" s="51"/>
      <c r="BM57" s="49"/>
      <c r="BN57"/>
      <c r="BO57" s="4"/>
      <c r="BP57" s="49"/>
      <c r="BQ57" s="49"/>
      <c r="BR57" s="49"/>
      <c r="BS57" s="2"/>
      <c r="BT57" s="51"/>
      <c r="BU57" s="49"/>
    </row>
    <row r="58" spans="2:67" ht="12.75">
      <c r="B58" s="4"/>
      <c r="C58" s="4"/>
      <c r="K58" s="4"/>
      <c r="S58" s="4"/>
      <c r="AA58" s="4"/>
      <c r="AH58" s="72"/>
      <c r="AI58" s="4"/>
      <c r="AQ58" s="4"/>
      <c r="AY58" s="4"/>
      <c r="BG58" s="4"/>
      <c r="BO58" s="4"/>
    </row>
    <row r="59" spans="2:67" ht="12.75">
      <c r="B59" s="4"/>
      <c r="C59" s="4"/>
      <c r="K59" s="4"/>
      <c r="S59" s="4"/>
      <c r="AA59" s="4"/>
      <c r="AI59" s="4"/>
      <c r="AQ59" s="4"/>
      <c r="AY59" s="4"/>
      <c r="BG59" s="4"/>
      <c r="BO59" s="4"/>
    </row>
    <row r="60" spans="2:67" ht="12.75">
      <c r="B60" s="4"/>
      <c r="C60" s="4"/>
      <c r="K60" s="4"/>
      <c r="S60" s="4"/>
      <c r="AA60" s="4"/>
      <c r="AI60" s="4"/>
      <c r="AQ60" s="4"/>
      <c r="AY60" s="4"/>
      <c r="BG60" s="4"/>
      <c r="BO60" s="4"/>
    </row>
    <row r="61" spans="2:67" ht="12.75">
      <c r="B61" s="4"/>
      <c r="C61" s="4"/>
      <c r="K61" s="4"/>
      <c r="S61" s="4"/>
      <c r="AA61" s="4"/>
      <c r="AH61" s="72"/>
      <c r="AI61" s="4"/>
      <c r="AQ61" s="4"/>
      <c r="AY61" s="4"/>
      <c r="BG61" s="4"/>
      <c r="BO61" s="4"/>
    </row>
    <row r="62" spans="1:73" s="5" customFormat="1" ht="12.75">
      <c r="A62"/>
      <c r="B62" s="4"/>
      <c r="C62" s="4"/>
      <c r="D62" s="49"/>
      <c r="E62" s="49"/>
      <c r="F62" s="49"/>
      <c r="G62" s="2"/>
      <c r="H62" s="46"/>
      <c r="I62" s="49"/>
      <c r="J62"/>
      <c r="K62" s="4"/>
      <c r="L62" s="49"/>
      <c r="M62" s="49"/>
      <c r="N62" s="49"/>
      <c r="O62" s="2"/>
      <c r="P62" s="51"/>
      <c r="Q62" s="49"/>
      <c r="R62"/>
      <c r="S62" s="4"/>
      <c r="T62" s="49"/>
      <c r="U62" s="49"/>
      <c r="V62" s="49"/>
      <c r="W62" s="2"/>
      <c r="X62" s="51"/>
      <c r="Y62" s="49"/>
      <c r="Z62"/>
      <c r="AA62" s="4"/>
      <c r="AB62" s="49"/>
      <c r="AC62" s="49"/>
      <c r="AD62" s="49"/>
      <c r="AE62" s="2"/>
      <c r="AF62" s="51"/>
      <c r="AG62" s="49"/>
      <c r="AI62" s="4"/>
      <c r="AJ62" s="49"/>
      <c r="AK62" s="49"/>
      <c r="AL62" s="49"/>
      <c r="AM62" s="2"/>
      <c r="AN62" s="51"/>
      <c r="AO62" s="49"/>
      <c r="AP62"/>
      <c r="AQ62" s="4"/>
      <c r="AR62" s="49"/>
      <c r="AS62" s="49"/>
      <c r="AT62" s="49"/>
      <c r="AU62" s="2"/>
      <c r="AV62" s="51"/>
      <c r="AW62" s="49"/>
      <c r="AX62"/>
      <c r="AY62" s="4"/>
      <c r="AZ62" s="49"/>
      <c r="BA62" s="49"/>
      <c r="BB62" s="49"/>
      <c r="BC62" s="2"/>
      <c r="BD62" s="51"/>
      <c r="BE62" s="49"/>
      <c r="BF62"/>
      <c r="BG62" s="4"/>
      <c r="BH62" s="49"/>
      <c r="BI62" s="49"/>
      <c r="BJ62" s="49"/>
      <c r="BK62" s="2"/>
      <c r="BL62" s="51"/>
      <c r="BM62" s="49"/>
      <c r="BN62"/>
      <c r="BO62" s="4"/>
      <c r="BP62" s="49"/>
      <c r="BQ62" s="49"/>
      <c r="BR62" s="49"/>
      <c r="BS62" s="2"/>
      <c r="BT62" s="51"/>
      <c r="BU62" s="49"/>
    </row>
    <row r="63" spans="1:73" s="5" customFormat="1" ht="12.75">
      <c r="A63"/>
      <c r="B63" s="4"/>
      <c r="C63" s="4"/>
      <c r="D63" s="49"/>
      <c r="E63" s="49"/>
      <c r="F63" s="49"/>
      <c r="G63" s="2"/>
      <c r="H63" s="46"/>
      <c r="I63" s="49"/>
      <c r="J63"/>
      <c r="K63" s="4"/>
      <c r="L63" s="49"/>
      <c r="M63" s="49"/>
      <c r="N63" s="49"/>
      <c r="O63" s="2"/>
      <c r="P63" s="51"/>
      <c r="Q63" s="49"/>
      <c r="R63"/>
      <c r="S63" s="4"/>
      <c r="T63" s="49"/>
      <c r="U63" s="49"/>
      <c r="V63" s="49"/>
      <c r="W63" s="2"/>
      <c r="X63" s="51"/>
      <c r="Y63" s="49"/>
      <c r="Z63"/>
      <c r="AA63" s="4"/>
      <c r="AB63" s="49"/>
      <c r="AC63" s="49"/>
      <c r="AD63" s="49"/>
      <c r="AE63" s="2"/>
      <c r="AF63" s="51"/>
      <c r="AG63" s="49"/>
      <c r="AI63" s="4"/>
      <c r="AJ63" s="49"/>
      <c r="AK63" s="49"/>
      <c r="AL63" s="49"/>
      <c r="AM63" s="2"/>
      <c r="AN63" s="51"/>
      <c r="AO63" s="49"/>
      <c r="AP63"/>
      <c r="AQ63" s="4"/>
      <c r="AR63" s="49"/>
      <c r="AS63" s="49"/>
      <c r="AT63" s="49"/>
      <c r="AU63" s="2"/>
      <c r="AV63" s="51"/>
      <c r="AW63" s="49"/>
      <c r="AX63"/>
      <c r="AY63" s="4"/>
      <c r="AZ63" s="49"/>
      <c r="BA63" s="49"/>
      <c r="BB63" s="49"/>
      <c r="BC63" s="2"/>
      <c r="BD63" s="51"/>
      <c r="BE63" s="49"/>
      <c r="BF63"/>
      <c r="BG63" s="4"/>
      <c r="BH63" s="49"/>
      <c r="BI63" s="49"/>
      <c r="BJ63" s="49"/>
      <c r="BK63" s="2"/>
      <c r="BL63" s="51"/>
      <c r="BM63" s="49"/>
      <c r="BN63"/>
      <c r="BO63" s="4"/>
      <c r="BP63" s="49"/>
      <c r="BQ63" s="49"/>
      <c r="BR63" s="49"/>
      <c r="BS63" s="2"/>
      <c r="BT63" s="51"/>
      <c r="BU63" s="49"/>
    </row>
    <row r="64" spans="2:67" ht="12.75">
      <c r="B64" s="4"/>
      <c r="C64" s="4"/>
      <c r="K64" s="4"/>
      <c r="S64" s="4"/>
      <c r="AA64" s="4"/>
      <c r="AI64" s="4"/>
      <c r="AQ64" s="4"/>
      <c r="AY64" s="4"/>
      <c r="BG64" s="4"/>
      <c r="BO64" s="4"/>
    </row>
    <row r="65" spans="2:67" ht="12.75">
      <c r="B65" s="4"/>
      <c r="C65" s="4"/>
      <c r="K65" s="4"/>
      <c r="S65" s="4"/>
      <c r="AA65" s="4"/>
      <c r="AI65" s="4"/>
      <c r="AQ65" s="4"/>
      <c r="AY65" s="4"/>
      <c r="BG65" s="4"/>
      <c r="BO65" s="4"/>
    </row>
    <row r="66" spans="2:67" ht="12.75">
      <c r="B66" s="4"/>
      <c r="C66" s="4"/>
      <c r="K66" s="4"/>
      <c r="S66" s="4"/>
      <c r="AA66" s="4"/>
      <c r="AI66" s="4"/>
      <c r="AQ66" s="4"/>
      <c r="AY66" s="4"/>
      <c r="BG66" s="4"/>
      <c r="BO66" s="4"/>
    </row>
    <row r="67" spans="1:73" s="146" customFormat="1" ht="12.75">
      <c r="A67"/>
      <c r="B67" s="4"/>
      <c r="C67" s="4"/>
      <c r="D67" s="49"/>
      <c r="E67" s="49"/>
      <c r="F67" s="49"/>
      <c r="G67" s="2"/>
      <c r="H67" s="46"/>
      <c r="I67" s="49"/>
      <c r="J67"/>
      <c r="K67" s="4"/>
      <c r="L67" s="49"/>
      <c r="M67" s="49"/>
      <c r="N67" s="49"/>
      <c r="O67" s="2"/>
      <c r="P67" s="51"/>
      <c r="Q67" s="49"/>
      <c r="R67"/>
      <c r="S67" s="4"/>
      <c r="T67" s="49"/>
      <c r="U67" s="49"/>
      <c r="V67" s="49"/>
      <c r="W67" s="2"/>
      <c r="X67" s="51"/>
      <c r="Y67" s="49"/>
      <c r="Z67"/>
      <c r="AA67" s="4"/>
      <c r="AB67" s="49"/>
      <c r="AC67" s="49"/>
      <c r="AD67" s="49"/>
      <c r="AE67" s="2"/>
      <c r="AF67" s="51"/>
      <c r="AG67" s="49"/>
      <c r="AH67" s="5"/>
      <c r="AI67" s="4"/>
      <c r="AJ67" s="49"/>
      <c r="AK67" s="49"/>
      <c r="AL67" s="49"/>
      <c r="AM67" s="2"/>
      <c r="AN67" s="51"/>
      <c r="AO67" s="49"/>
      <c r="AP67"/>
      <c r="AQ67" s="4"/>
      <c r="AR67" s="49"/>
      <c r="AS67" s="49"/>
      <c r="AT67" s="49"/>
      <c r="AU67" s="2"/>
      <c r="AV67" s="51"/>
      <c r="AW67" s="49"/>
      <c r="AX67"/>
      <c r="AY67" s="4"/>
      <c r="AZ67" s="49"/>
      <c r="BA67" s="49"/>
      <c r="BB67" s="49"/>
      <c r="BC67" s="2"/>
      <c r="BD67" s="51"/>
      <c r="BE67" s="49"/>
      <c r="BF67"/>
      <c r="BG67" s="4"/>
      <c r="BH67" s="49"/>
      <c r="BI67" s="49"/>
      <c r="BJ67" s="49"/>
      <c r="BK67" s="2"/>
      <c r="BL67" s="51"/>
      <c r="BM67" s="49"/>
      <c r="BN67"/>
      <c r="BO67" s="4"/>
      <c r="BP67" s="49"/>
      <c r="BQ67" s="49"/>
      <c r="BR67" s="49"/>
      <c r="BS67" s="2"/>
      <c r="BT67" s="51"/>
      <c r="BU67" s="49"/>
    </row>
    <row r="68" spans="2:67" ht="12.75">
      <c r="B68" s="4"/>
      <c r="C68" s="4"/>
      <c r="K68" s="4"/>
      <c r="S68" s="4"/>
      <c r="AA68" s="4"/>
      <c r="AI68" s="4"/>
      <c r="AQ68" s="4"/>
      <c r="AY68" s="4"/>
      <c r="BG68" s="4"/>
      <c r="BO68" s="4"/>
    </row>
    <row r="69" spans="2:67" ht="12.75">
      <c r="B69" s="4"/>
      <c r="C69" s="4"/>
      <c r="K69" s="4"/>
      <c r="S69" s="4"/>
      <c r="AA69" s="4"/>
      <c r="AI69" s="4"/>
      <c r="AQ69" s="4"/>
      <c r="AY69" s="4"/>
      <c r="BG69" s="4"/>
      <c r="BO69" s="4"/>
    </row>
    <row r="70" spans="2:67" ht="12.75">
      <c r="B70" s="4"/>
      <c r="C70" s="4"/>
      <c r="K70" s="4"/>
      <c r="S70" s="4"/>
      <c r="AA70" s="4"/>
      <c r="AI70" s="4"/>
      <c r="AQ70" s="4"/>
      <c r="AY70" s="4"/>
      <c r="BG70" s="4"/>
      <c r="BO70" s="4"/>
    </row>
    <row r="71" spans="2:67" ht="12.75">
      <c r="B71" s="4"/>
      <c r="C71" s="4"/>
      <c r="K71" s="4"/>
      <c r="S71" s="4"/>
      <c r="AA71" s="4"/>
      <c r="AI71" s="4"/>
      <c r="AQ71" s="4"/>
      <c r="AY71" s="4"/>
      <c r="BG71" s="4"/>
      <c r="BO71" s="4"/>
    </row>
    <row r="72" spans="2:67" ht="12.75">
      <c r="B72" s="4"/>
      <c r="C72" s="4"/>
      <c r="K72" s="4"/>
      <c r="S72" s="4"/>
      <c r="AA72" s="4"/>
      <c r="AI72" s="4"/>
      <c r="AQ72" s="4"/>
      <c r="AY72" s="4"/>
      <c r="BG72" s="4"/>
      <c r="BO72" s="4"/>
    </row>
    <row r="73" spans="2:67" ht="12.75">
      <c r="B73" s="4"/>
      <c r="C73" s="4"/>
      <c r="K73" s="4"/>
      <c r="S73" s="4"/>
      <c r="AA73" s="4"/>
      <c r="AH73" s="72"/>
      <c r="AI73" s="4"/>
      <c r="AQ73" s="4"/>
      <c r="AY73" s="4"/>
      <c r="BG73" s="4"/>
      <c r="BO73" s="4"/>
    </row>
    <row r="74" spans="2:67" ht="12.75">
      <c r="B74" s="4"/>
      <c r="C74" s="4"/>
      <c r="K74" s="4"/>
      <c r="S74" s="4"/>
      <c r="AA74" s="4"/>
      <c r="AI74" s="4"/>
      <c r="AQ74" s="4"/>
      <c r="AY74" s="4"/>
      <c r="BG74" s="4"/>
      <c r="BO74" s="4"/>
    </row>
    <row r="75" spans="2:67" ht="12.75">
      <c r="B75" s="4"/>
      <c r="C75" s="4"/>
      <c r="K75" s="4"/>
      <c r="S75" s="4"/>
      <c r="AA75" s="4"/>
      <c r="AI75" s="4"/>
      <c r="AQ75" s="4"/>
      <c r="AY75" s="4"/>
      <c r="BG75" s="4"/>
      <c r="BO75" s="4"/>
    </row>
    <row r="76" spans="2:67" ht="12.75">
      <c r="B76" s="4"/>
      <c r="C76" s="4"/>
      <c r="K76" s="4"/>
      <c r="S76" s="4"/>
      <c r="AA76" s="4"/>
      <c r="AI76" s="4"/>
      <c r="AQ76" s="4"/>
      <c r="AY76" s="4"/>
      <c r="BG76" s="4"/>
      <c r="BO76" s="4"/>
    </row>
    <row r="77" spans="2:67" ht="12.75">
      <c r="B77" s="4"/>
      <c r="C77" s="4"/>
      <c r="K77" s="4"/>
      <c r="S77" s="4"/>
      <c r="AA77" s="4"/>
      <c r="AI77" s="4"/>
      <c r="AQ77" s="4"/>
      <c r="AY77" s="4"/>
      <c r="BG77" s="4"/>
      <c r="BO77" s="4"/>
    </row>
    <row r="78" spans="2:67" ht="12.75">
      <c r="B78" s="4"/>
      <c r="C78" s="4"/>
      <c r="K78" s="4"/>
      <c r="S78" s="4"/>
      <c r="AA78" s="4"/>
      <c r="AI78" s="4"/>
      <c r="AQ78" s="4"/>
      <c r="AY78" s="4"/>
      <c r="BG78" s="4"/>
      <c r="BO78" s="4"/>
    </row>
    <row r="79" spans="2:67" ht="12.75">
      <c r="B79" s="4"/>
      <c r="C79" s="4"/>
      <c r="K79" s="4"/>
      <c r="S79" s="4"/>
      <c r="AA79" s="4"/>
      <c r="AI79" s="4"/>
      <c r="AQ79" s="4"/>
      <c r="AY79" s="4"/>
      <c r="BG79" s="4"/>
      <c r="BO79" s="4"/>
    </row>
    <row r="80" spans="2:67" ht="12.75">
      <c r="B80" s="4"/>
      <c r="C80" s="4"/>
      <c r="K80" s="4"/>
      <c r="S80" s="4"/>
      <c r="AA80" s="4"/>
      <c r="AI80" s="4"/>
      <c r="AQ80" s="4"/>
      <c r="AY80" s="4"/>
      <c r="BG80" s="4"/>
      <c r="BO80" s="4"/>
    </row>
    <row r="81" spans="2:67" ht="12.75">
      <c r="B81" s="4"/>
      <c r="C81" s="4"/>
      <c r="K81" s="4"/>
      <c r="S81" s="4"/>
      <c r="AA81" s="4"/>
      <c r="AI81" s="4"/>
      <c r="AQ81" s="4"/>
      <c r="AY81" s="4"/>
      <c r="BG81" s="4"/>
      <c r="BO81" s="4"/>
    </row>
    <row r="82" spans="1:73" s="3" customFormat="1" ht="12.75">
      <c r="A82"/>
      <c r="B82" s="4"/>
      <c r="C82" s="4"/>
      <c r="D82" s="49"/>
      <c r="E82" s="49"/>
      <c r="F82" s="49"/>
      <c r="G82" s="2"/>
      <c r="H82" s="46"/>
      <c r="I82" s="49"/>
      <c r="J82"/>
      <c r="K82" s="4"/>
      <c r="L82" s="49"/>
      <c r="M82" s="49"/>
      <c r="N82" s="49"/>
      <c r="O82" s="2"/>
      <c r="P82" s="51"/>
      <c r="Q82" s="49"/>
      <c r="R82"/>
      <c r="S82" s="4"/>
      <c r="T82" s="49"/>
      <c r="U82" s="49"/>
      <c r="V82" s="49"/>
      <c r="W82" s="2"/>
      <c r="X82" s="51"/>
      <c r="Y82" s="49"/>
      <c r="Z82"/>
      <c r="AA82" s="4"/>
      <c r="AB82" s="49"/>
      <c r="AC82" s="49"/>
      <c r="AD82" s="49"/>
      <c r="AE82" s="2"/>
      <c r="AF82" s="51"/>
      <c r="AG82" s="49"/>
      <c r="AH82" s="5"/>
      <c r="AI82" s="4"/>
      <c r="AJ82" s="49"/>
      <c r="AK82" s="49"/>
      <c r="AL82" s="49"/>
      <c r="AM82" s="2"/>
      <c r="AN82" s="51"/>
      <c r="AO82" s="49"/>
      <c r="AP82"/>
      <c r="AQ82" s="4"/>
      <c r="AR82" s="49"/>
      <c r="AS82" s="49"/>
      <c r="AT82" s="49"/>
      <c r="AU82" s="2"/>
      <c r="AV82" s="51"/>
      <c r="AW82" s="49"/>
      <c r="AX82"/>
      <c r="AY82" s="4"/>
      <c r="AZ82" s="49"/>
      <c r="BA82" s="49"/>
      <c r="BB82" s="49"/>
      <c r="BC82" s="2"/>
      <c r="BD82" s="51"/>
      <c r="BE82" s="49"/>
      <c r="BF82"/>
      <c r="BG82" s="4"/>
      <c r="BH82" s="49"/>
      <c r="BI82" s="49"/>
      <c r="BJ82" s="49"/>
      <c r="BK82" s="2"/>
      <c r="BL82" s="51"/>
      <c r="BM82" s="49"/>
      <c r="BN82"/>
      <c r="BO82" s="4"/>
      <c r="BP82" s="49"/>
      <c r="BQ82" s="49"/>
      <c r="BR82" s="49"/>
      <c r="BS82" s="2"/>
      <c r="BT82" s="51"/>
      <c r="BU82" s="49"/>
    </row>
    <row r="83" spans="1:73" s="5" customFormat="1" ht="12.75">
      <c r="A83"/>
      <c r="B83" s="4"/>
      <c r="C83" s="4"/>
      <c r="D83" s="49"/>
      <c r="E83" s="49"/>
      <c r="F83" s="49"/>
      <c r="G83" s="2"/>
      <c r="H83" s="46"/>
      <c r="I83" s="49"/>
      <c r="J83"/>
      <c r="K83" s="4"/>
      <c r="L83" s="49"/>
      <c r="M83" s="49"/>
      <c r="N83" s="49"/>
      <c r="O83" s="2"/>
      <c r="P83" s="51"/>
      <c r="Q83" s="49"/>
      <c r="R83"/>
      <c r="S83" s="4"/>
      <c r="T83" s="49"/>
      <c r="U83" s="49"/>
      <c r="V83" s="49"/>
      <c r="W83" s="2"/>
      <c r="X83" s="51"/>
      <c r="Y83" s="49"/>
      <c r="Z83"/>
      <c r="AA83" s="4"/>
      <c r="AB83" s="49"/>
      <c r="AC83" s="49"/>
      <c r="AD83" s="49"/>
      <c r="AE83" s="2"/>
      <c r="AF83" s="51"/>
      <c r="AG83" s="49"/>
      <c r="AI83" s="4"/>
      <c r="AJ83" s="49"/>
      <c r="AK83" s="49"/>
      <c r="AL83" s="49"/>
      <c r="AM83" s="2"/>
      <c r="AN83" s="51"/>
      <c r="AO83" s="49"/>
      <c r="AP83"/>
      <c r="AQ83" s="4"/>
      <c r="AR83" s="49"/>
      <c r="AS83" s="49"/>
      <c r="AT83" s="49"/>
      <c r="AU83" s="2"/>
      <c r="AV83" s="51"/>
      <c r="AW83" s="49"/>
      <c r="AX83"/>
      <c r="AY83" s="4"/>
      <c r="AZ83" s="49"/>
      <c r="BA83" s="49"/>
      <c r="BB83" s="49"/>
      <c r="BC83" s="2"/>
      <c r="BD83" s="51"/>
      <c r="BE83" s="49"/>
      <c r="BF83"/>
      <c r="BG83" s="4"/>
      <c r="BH83" s="49"/>
      <c r="BI83" s="49"/>
      <c r="BJ83" s="49"/>
      <c r="BK83" s="2"/>
      <c r="BL83" s="51"/>
      <c r="BM83" s="49"/>
      <c r="BN83"/>
      <c r="BO83" s="4"/>
      <c r="BP83" s="49"/>
      <c r="BQ83" s="49"/>
      <c r="BR83" s="49"/>
      <c r="BS83" s="2"/>
      <c r="BT83" s="51"/>
      <c r="BU83" s="49"/>
    </row>
    <row r="84" spans="1:89" s="5" customFormat="1" ht="12.75">
      <c r="A84"/>
      <c r="B84" s="4"/>
      <c r="C84" s="4"/>
      <c r="D84" s="49"/>
      <c r="E84" s="49"/>
      <c r="F84" s="49"/>
      <c r="G84" s="2"/>
      <c r="H84" s="46"/>
      <c r="I84" s="49"/>
      <c r="J84"/>
      <c r="K84" s="4"/>
      <c r="L84" s="49"/>
      <c r="M84" s="49"/>
      <c r="N84" s="49"/>
      <c r="O84" s="2"/>
      <c r="P84" s="51"/>
      <c r="Q84" s="49"/>
      <c r="R84"/>
      <c r="S84" s="4"/>
      <c r="T84" s="49"/>
      <c r="U84" s="49"/>
      <c r="V84" s="49"/>
      <c r="W84" s="2"/>
      <c r="X84" s="51"/>
      <c r="Y84" s="49"/>
      <c r="Z84"/>
      <c r="AA84" s="4"/>
      <c r="AB84" s="49"/>
      <c r="AC84" s="49"/>
      <c r="AD84" s="49"/>
      <c r="AE84" s="2"/>
      <c r="AF84" s="51"/>
      <c r="AG84" s="49"/>
      <c r="AI84" s="4"/>
      <c r="AJ84" s="49"/>
      <c r="AK84" s="49"/>
      <c r="AL84" s="49"/>
      <c r="AM84" s="2"/>
      <c r="AN84" s="51"/>
      <c r="AO84" s="49"/>
      <c r="AP84"/>
      <c r="AQ84" s="4"/>
      <c r="AR84" s="49"/>
      <c r="AS84" s="49"/>
      <c r="AT84" s="49"/>
      <c r="AU84" s="2"/>
      <c r="AV84" s="51"/>
      <c r="AW84" s="49"/>
      <c r="AX84"/>
      <c r="AY84" s="4"/>
      <c r="AZ84" s="49"/>
      <c r="BA84" s="49"/>
      <c r="BB84" s="49"/>
      <c r="BC84" s="2"/>
      <c r="BD84" s="51"/>
      <c r="BE84" s="49"/>
      <c r="BF84"/>
      <c r="BG84" s="4"/>
      <c r="BH84" s="49"/>
      <c r="BI84" s="49"/>
      <c r="BJ84" s="49"/>
      <c r="BK84" s="2"/>
      <c r="BL84" s="51"/>
      <c r="BM84" s="49"/>
      <c r="BN84"/>
      <c r="BO84" s="4"/>
      <c r="BP84" s="49"/>
      <c r="BQ84" s="49"/>
      <c r="BR84" s="49"/>
      <c r="BS84" s="2"/>
      <c r="BT84" s="51"/>
      <c r="BU84" s="49"/>
      <c r="CF84" s="49"/>
      <c r="CG84" s="49"/>
      <c r="CH84" s="49"/>
      <c r="CI84" s="49"/>
      <c r="CJ84" s="49"/>
      <c r="CK84" s="49"/>
    </row>
    <row r="85" spans="1:89" s="40" customFormat="1" ht="12.75">
      <c r="A85"/>
      <c r="B85" s="4"/>
      <c r="C85" s="4"/>
      <c r="D85" s="49"/>
      <c r="E85" s="49"/>
      <c r="F85" s="49"/>
      <c r="G85" s="2"/>
      <c r="H85" s="46"/>
      <c r="I85" s="49"/>
      <c r="J85"/>
      <c r="K85" s="4"/>
      <c r="L85" s="49"/>
      <c r="M85" s="49"/>
      <c r="N85" s="49"/>
      <c r="O85" s="2"/>
      <c r="P85" s="51"/>
      <c r="Q85" s="49"/>
      <c r="R85"/>
      <c r="S85" s="4"/>
      <c r="T85" s="49"/>
      <c r="U85" s="49"/>
      <c r="V85" s="49"/>
      <c r="W85" s="2"/>
      <c r="X85" s="51"/>
      <c r="Y85" s="49"/>
      <c r="Z85"/>
      <c r="AA85" s="4"/>
      <c r="AB85" s="49"/>
      <c r="AC85" s="49"/>
      <c r="AD85" s="49"/>
      <c r="AE85" s="2"/>
      <c r="AF85" s="51"/>
      <c r="AG85" s="49"/>
      <c r="AH85" s="5"/>
      <c r="AI85" s="4"/>
      <c r="AJ85" s="49"/>
      <c r="AK85" s="49"/>
      <c r="AL85" s="49"/>
      <c r="AM85" s="2"/>
      <c r="AN85" s="51"/>
      <c r="AO85" s="49"/>
      <c r="AP85"/>
      <c r="AQ85" s="4"/>
      <c r="AR85" s="49"/>
      <c r="AS85" s="49"/>
      <c r="AT85" s="49"/>
      <c r="AU85" s="2"/>
      <c r="AV85" s="51"/>
      <c r="AW85" s="49"/>
      <c r="AX85"/>
      <c r="AY85" s="4"/>
      <c r="AZ85" s="49"/>
      <c r="BA85" s="49"/>
      <c r="BB85" s="49"/>
      <c r="BC85" s="2"/>
      <c r="BD85" s="51"/>
      <c r="BE85" s="49"/>
      <c r="BF85"/>
      <c r="BG85" s="4"/>
      <c r="BH85" s="49"/>
      <c r="BI85" s="49"/>
      <c r="BJ85" s="49"/>
      <c r="BK85" s="2"/>
      <c r="BL85" s="51"/>
      <c r="BM85" s="49"/>
      <c r="BN85"/>
      <c r="BO85" s="4"/>
      <c r="BP85" s="49"/>
      <c r="BQ85" s="49"/>
      <c r="BR85" s="49"/>
      <c r="BS85" s="2"/>
      <c r="BT85" s="51"/>
      <c r="BU85" s="49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49"/>
      <c r="CG85" s="49"/>
      <c r="CH85" s="49"/>
      <c r="CI85" s="49"/>
      <c r="CJ85" s="49"/>
      <c r="CK85" s="49"/>
    </row>
    <row r="86" spans="1:89" s="5" customFormat="1" ht="12.75">
      <c r="A86"/>
      <c r="B86" s="4"/>
      <c r="C86" s="4"/>
      <c r="D86" s="49"/>
      <c r="E86" s="49"/>
      <c r="F86" s="49"/>
      <c r="G86" s="2"/>
      <c r="H86" s="46"/>
      <c r="I86" s="49"/>
      <c r="J86"/>
      <c r="K86" s="4"/>
      <c r="L86" s="49"/>
      <c r="M86" s="49"/>
      <c r="N86" s="49"/>
      <c r="O86" s="2"/>
      <c r="P86" s="51"/>
      <c r="Q86" s="49"/>
      <c r="R86"/>
      <c r="S86" s="4"/>
      <c r="T86" s="49"/>
      <c r="U86" s="49"/>
      <c r="V86" s="49"/>
      <c r="W86" s="2"/>
      <c r="X86" s="51"/>
      <c r="Y86" s="49"/>
      <c r="Z86"/>
      <c r="AA86" s="4"/>
      <c r="AB86" s="49"/>
      <c r="AC86" s="49"/>
      <c r="AD86" s="49"/>
      <c r="AE86" s="2"/>
      <c r="AF86" s="51"/>
      <c r="AG86" s="49"/>
      <c r="AI86" s="4"/>
      <c r="AJ86" s="49"/>
      <c r="AK86" s="49"/>
      <c r="AL86" s="49"/>
      <c r="AM86" s="2"/>
      <c r="AN86" s="51"/>
      <c r="AO86" s="49"/>
      <c r="AP86"/>
      <c r="AQ86" s="4"/>
      <c r="AR86" s="49"/>
      <c r="AS86" s="49"/>
      <c r="AT86" s="49"/>
      <c r="AU86" s="2"/>
      <c r="AV86" s="51"/>
      <c r="AW86" s="49"/>
      <c r="AX86"/>
      <c r="AY86" s="4"/>
      <c r="AZ86" s="49"/>
      <c r="BA86" s="49"/>
      <c r="BB86" s="49"/>
      <c r="BC86" s="2"/>
      <c r="BD86" s="51"/>
      <c r="BE86" s="49"/>
      <c r="BF86"/>
      <c r="BG86" s="4"/>
      <c r="BH86" s="49"/>
      <c r="BI86" s="49"/>
      <c r="BJ86" s="49"/>
      <c r="BK86" s="2"/>
      <c r="BL86" s="51"/>
      <c r="BM86" s="49"/>
      <c r="BN86"/>
      <c r="BO86" s="4"/>
      <c r="BP86" s="49"/>
      <c r="BQ86" s="49"/>
      <c r="BR86" s="49"/>
      <c r="BS86" s="2"/>
      <c r="BT86" s="51"/>
      <c r="BU86" s="49"/>
      <c r="CF86" s="49"/>
      <c r="CG86" s="49"/>
      <c r="CH86" s="49"/>
      <c r="CI86" s="49"/>
      <c r="CJ86" s="49"/>
      <c r="CK86" s="49"/>
    </row>
    <row r="87" spans="2:89" ht="12.75">
      <c r="B87" s="4"/>
      <c r="C87" s="4"/>
      <c r="K87" s="4"/>
      <c r="S87" s="4"/>
      <c r="AA87" s="4"/>
      <c r="AI87" s="4"/>
      <c r="AQ87" s="4"/>
      <c r="AY87" s="4"/>
      <c r="BG87" s="4"/>
      <c r="BO87" s="4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49"/>
      <c r="CG87" s="49"/>
      <c r="CH87" s="49"/>
      <c r="CI87" s="49"/>
      <c r="CJ87" s="49"/>
      <c r="CK87" s="49"/>
    </row>
    <row r="88" spans="1:83" s="43" customFormat="1" ht="12.75">
      <c r="A88"/>
      <c r="B88" s="4"/>
      <c r="C88" s="4"/>
      <c r="D88" s="49"/>
      <c r="E88" s="49"/>
      <c r="F88" s="49"/>
      <c r="G88" s="2"/>
      <c r="H88" s="46"/>
      <c r="I88" s="49"/>
      <c r="J88"/>
      <c r="K88" s="4"/>
      <c r="L88" s="49"/>
      <c r="M88" s="49"/>
      <c r="N88" s="49"/>
      <c r="O88" s="2"/>
      <c r="P88" s="51"/>
      <c r="Q88" s="49"/>
      <c r="R88"/>
      <c r="S88" s="4"/>
      <c r="T88" s="49"/>
      <c r="U88" s="49"/>
      <c r="V88" s="49"/>
      <c r="W88" s="2"/>
      <c r="X88" s="51"/>
      <c r="Y88" s="49"/>
      <c r="Z88"/>
      <c r="AA88" s="4"/>
      <c r="AB88" s="49"/>
      <c r="AC88" s="49"/>
      <c r="AD88" s="49"/>
      <c r="AE88" s="2"/>
      <c r="AF88" s="51"/>
      <c r="AG88" s="49"/>
      <c r="AH88" s="5"/>
      <c r="AI88" s="4"/>
      <c r="AJ88" s="49"/>
      <c r="AK88" s="49"/>
      <c r="AL88" s="49"/>
      <c r="AM88" s="2"/>
      <c r="AN88" s="51"/>
      <c r="AO88" s="49"/>
      <c r="AP88"/>
      <c r="AQ88" s="4"/>
      <c r="AR88" s="49"/>
      <c r="AS88" s="49"/>
      <c r="AT88" s="49"/>
      <c r="AU88" s="2"/>
      <c r="AV88" s="51"/>
      <c r="AW88" s="49"/>
      <c r="AX88"/>
      <c r="AY88" s="4"/>
      <c r="AZ88" s="49"/>
      <c r="BA88" s="49"/>
      <c r="BB88" s="49"/>
      <c r="BC88" s="2"/>
      <c r="BD88" s="51"/>
      <c r="BE88" s="49"/>
      <c r="BF88"/>
      <c r="BG88" s="4"/>
      <c r="BH88" s="49"/>
      <c r="BI88" s="49"/>
      <c r="BJ88" s="49"/>
      <c r="BK88" s="2"/>
      <c r="BL88" s="51"/>
      <c r="BM88" s="49"/>
      <c r="BN88"/>
      <c r="BO88" s="4"/>
      <c r="BP88" s="49"/>
      <c r="BQ88" s="49"/>
      <c r="BR88" s="49"/>
      <c r="BS88" s="2"/>
      <c r="BT88" s="51"/>
      <c r="BU88" s="49"/>
      <c r="BV88" s="5"/>
      <c r="BW88" s="5"/>
      <c r="BX88" s="5"/>
      <c r="BY88" s="5"/>
      <c r="BZ88" s="5"/>
      <c r="CA88" s="5"/>
      <c r="CB88" s="5"/>
      <c r="CC88" s="5"/>
      <c r="CD88" s="5"/>
      <c r="CE88" s="5"/>
    </row>
    <row r="89" spans="2:83" ht="12.75">
      <c r="B89" s="4"/>
      <c r="C89" s="4"/>
      <c r="K89" s="4"/>
      <c r="S89" s="4"/>
      <c r="AA89" s="4"/>
      <c r="AI89" s="4"/>
      <c r="AQ89" s="4"/>
      <c r="AY89" s="4"/>
      <c r="BG89" s="4"/>
      <c r="BO89" s="4"/>
      <c r="BV89" s="5"/>
      <c r="BW89" s="5"/>
      <c r="BX89" s="5"/>
      <c r="BY89" s="5"/>
      <c r="BZ89" s="5"/>
      <c r="CA89" s="5"/>
      <c r="CB89" s="5"/>
      <c r="CC89" s="5"/>
      <c r="CD89" s="5"/>
      <c r="CE89" s="5"/>
    </row>
    <row r="90" spans="2:75" ht="12.75">
      <c r="B90" s="4"/>
      <c r="C90" s="4"/>
      <c r="K90" s="4"/>
      <c r="S90" s="4"/>
      <c r="AA90" s="4"/>
      <c r="AI90" s="4"/>
      <c r="AQ90" s="4"/>
      <c r="AY90" s="4"/>
      <c r="BG90" s="4"/>
      <c r="BO90" s="4"/>
      <c r="BV90" s="5"/>
      <c r="BW90" s="5"/>
    </row>
    <row r="91" spans="2:75" ht="12.75">
      <c r="B91" s="4"/>
      <c r="C91" s="4"/>
      <c r="K91" s="4"/>
      <c r="S91" s="4"/>
      <c r="AA91" s="4"/>
      <c r="AI91" s="4"/>
      <c r="AQ91" s="4"/>
      <c r="AY91" s="4"/>
      <c r="BG91" s="4"/>
      <c r="BO91" s="4"/>
      <c r="BV91" s="5"/>
      <c r="BW91" s="5"/>
    </row>
    <row r="92" spans="2:75" ht="12.75">
      <c r="B92" s="4"/>
      <c r="C92" s="4"/>
      <c r="K92" s="4"/>
      <c r="S92" s="4"/>
      <c r="AA92" s="4"/>
      <c r="AI92" s="4"/>
      <c r="AQ92" s="4"/>
      <c r="AY92" s="4"/>
      <c r="BG92" s="4"/>
      <c r="BO92" s="4"/>
      <c r="BV92" s="5"/>
      <c r="BW92" s="5"/>
    </row>
    <row r="93" spans="2:75" ht="12.75">
      <c r="B93" s="4"/>
      <c r="C93" s="4"/>
      <c r="K93" s="4"/>
      <c r="S93" s="4"/>
      <c r="AA93" s="4"/>
      <c r="AI93" s="4"/>
      <c r="AQ93" s="4"/>
      <c r="AY93" s="4"/>
      <c r="BG93" s="4"/>
      <c r="BO93" s="4"/>
      <c r="BV93" s="5"/>
      <c r="BW93" s="5"/>
    </row>
    <row r="94" spans="2:75" ht="12.75">
      <c r="B94" s="4"/>
      <c r="C94" s="4"/>
      <c r="K94" s="4"/>
      <c r="S94" s="4"/>
      <c r="AA94" s="4"/>
      <c r="AI94" s="4"/>
      <c r="AQ94" s="4"/>
      <c r="AY94" s="4"/>
      <c r="BG94" s="4"/>
      <c r="BO94" s="4"/>
      <c r="BV94" s="5"/>
      <c r="BW94" s="5"/>
    </row>
    <row r="95" spans="2:75" ht="12.75">
      <c r="B95" s="4"/>
      <c r="C95" s="4"/>
      <c r="K95" s="4"/>
      <c r="S95" s="4"/>
      <c r="AA95" s="4"/>
      <c r="AI95" s="4"/>
      <c r="AQ95" s="4"/>
      <c r="AY95" s="4"/>
      <c r="BG95" s="4"/>
      <c r="BO95" s="4"/>
      <c r="BV95" s="5"/>
      <c r="BW95" s="5"/>
    </row>
    <row r="96" spans="2:75" ht="12.75">
      <c r="B96" s="4"/>
      <c r="C96" s="4"/>
      <c r="K96" s="4"/>
      <c r="S96" s="4"/>
      <c r="AA96" s="4"/>
      <c r="AI96" s="4"/>
      <c r="AQ96" s="4"/>
      <c r="AY96" s="4"/>
      <c r="BG96" s="4"/>
      <c r="BO96" s="4"/>
      <c r="BV96" s="5"/>
      <c r="BW96" s="5"/>
    </row>
    <row r="97" spans="2:75" ht="12.75">
      <c r="B97" s="4"/>
      <c r="C97" s="4"/>
      <c r="K97" s="4"/>
      <c r="S97" s="4"/>
      <c r="AA97" s="4"/>
      <c r="AI97" s="4"/>
      <c r="AQ97" s="4"/>
      <c r="AY97" s="4"/>
      <c r="BG97" s="4"/>
      <c r="BO97" s="4"/>
      <c r="BV97" s="5"/>
      <c r="BW97" s="5"/>
    </row>
    <row r="98" spans="2:75" ht="12.75">
      <c r="B98" s="4"/>
      <c r="C98" s="4"/>
      <c r="K98" s="4"/>
      <c r="S98" s="4"/>
      <c r="AA98" s="4"/>
      <c r="AI98" s="4"/>
      <c r="AQ98" s="4"/>
      <c r="AY98" s="4"/>
      <c r="BG98" s="4"/>
      <c r="BO98" s="4"/>
      <c r="BV98" s="5"/>
      <c r="BW98" s="5"/>
    </row>
    <row r="99" spans="2:67" ht="12.75">
      <c r="B99" s="4"/>
      <c r="C99" s="4"/>
      <c r="K99" s="4"/>
      <c r="S99" s="4"/>
      <c r="AA99" s="4"/>
      <c r="AI99" s="4"/>
      <c r="AQ99" s="4"/>
      <c r="AY99" s="4"/>
      <c r="BG99" s="4"/>
      <c r="BO99" s="4"/>
    </row>
    <row r="100" spans="2:67" ht="12.75">
      <c r="B100" s="4"/>
      <c r="C100" s="4"/>
      <c r="K100" s="4"/>
      <c r="S100" s="4"/>
      <c r="AA100" s="4"/>
      <c r="AI100" s="4"/>
      <c r="AQ100" s="4"/>
      <c r="AY100" s="4"/>
      <c r="BG100" s="4"/>
      <c r="BO100" s="4"/>
    </row>
    <row r="101" spans="2:74" ht="12.75">
      <c r="B101" s="4"/>
      <c r="C101" s="4"/>
      <c r="K101" s="4"/>
      <c r="S101" s="4"/>
      <c r="AA101" s="4"/>
      <c r="AI101" s="4"/>
      <c r="AQ101" s="4"/>
      <c r="AY101" s="4"/>
      <c r="BG101" s="4"/>
      <c r="BO101" s="4"/>
      <c r="BV101" s="5"/>
    </row>
    <row r="102" spans="2:74" ht="12.75">
      <c r="B102" s="4"/>
      <c r="C102" s="4"/>
      <c r="K102" s="4"/>
      <c r="S102" s="4"/>
      <c r="AA102" s="4"/>
      <c r="AI102" s="4"/>
      <c r="AQ102" s="4"/>
      <c r="AY102" s="4"/>
      <c r="BG102" s="4"/>
      <c r="BO102" s="4"/>
      <c r="BV102" s="5"/>
    </row>
    <row r="103" spans="2:74" ht="12.75">
      <c r="B103" s="4"/>
      <c r="C103" s="4"/>
      <c r="K103" s="4"/>
      <c r="S103" s="4"/>
      <c r="AA103" s="4"/>
      <c r="AI103" s="4"/>
      <c r="AQ103" s="4"/>
      <c r="AY103" s="4"/>
      <c r="BG103" s="4"/>
      <c r="BO103" s="4"/>
      <c r="BV103" s="5"/>
    </row>
    <row r="104" spans="2:74" ht="12.75">
      <c r="B104" s="4"/>
      <c r="C104" s="4"/>
      <c r="K104" s="4"/>
      <c r="S104" s="4"/>
      <c r="AA104" s="4"/>
      <c r="AI104" s="4"/>
      <c r="AQ104" s="4"/>
      <c r="AY104" s="4"/>
      <c r="BG104" s="4"/>
      <c r="BO104" s="4"/>
      <c r="BV104" s="5"/>
    </row>
    <row r="105" spans="2:67" ht="12.75">
      <c r="B105" s="4"/>
      <c r="C105" s="4"/>
      <c r="K105" s="4"/>
      <c r="S105" s="4"/>
      <c r="AA105" s="4"/>
      <c r="AI105" s="4"/>
      <c r="AQ105" s="4"/>
      <c r="AY105" s="4"/>
      <c r="BG105" s="4"/>
      <c r="BO105" s="4"/>
    </row>
    <row r="106" spans="2:67" ht="12.75">
      <c r="B106" s="4"/>
      <c r="C106" s="4"/>
      <c r="K106" s="4"/>
      <c r="S106" s="4"/>
      <c r="AA106" s="4"/>
      <c r="AI106" s="4"/>
      <c r="AQ106" s="4"/>
      <c r="AY106" s="4"/>
      <c r="BG106" s="4"/>
      <c r="BO106" s="4"/>
    </row>
    <row r="107" spans="2:67" ht="12.75">
      <c r="B107" s="4"/>
      <c r="C107" s="4"/>
      <c r="K107" s="4"/>
      <c r="S107" s="4"/>
      <c r="AA107" s="4"/>
      <c r="AI107" s="4"/>
      <c r="AQ107" s="4"/>
      <c r="AY107" s="4"/>
      <c r="BG107" s="4"/>
      <c r="BO107" s="4"/>
    </row>
    <row r="108" spans="2:74" ht="12.75">
      <c r="B108" s="4"/>
      <c r="C108" s="4"/>
      <c r="K108" s="4"/>
      <c r="S108" s="4"/>
      <c r="AA108" s="4"/>
      <c r="AI108" s="4"/>
      <c r="AQ108" s="4"/>
      <c r="AY108" s="4"/>
      <c r="BG108" s="4"/>
      <c r="BO108" s="4"/>
      <c r="BV108" s="5"/>
    </row>
    <row r="109" spans="2:74" ht="12.75">
      <c r="B109" s="4"/>
      <c r="C109" s="4"/>
      <c r="K109" s="4"/>
      <c r="S109" s="4"/>
      <c r="AA109" s="4"/>
      <c r="AI109" s="4"/>
      <c r="AQ109" s="4"/>
      <c r="AY109" s="4"/>
      <c r="BG109" s="4"/>
      <c r="BO109" s="4"/>
      <c r="BV109" s="5"/>
    </row>
    <row r="110" spans="2:67" ht="12.75">
      <c r="B110" s="4"/>
      <c r="C110" s="4"/>
      <c r="K110" s="4"/>
      <c r="S110" s="4"/>
      <c r="AA110" s="4"/>
      <c r="AI110" s="4"/>
      <c r="AQ110" s="4"/>
      <c r="AY110" s="4"/>
      <c r="BG110" s="4"/>
      <c r="BO110" s="4"/>
    </row>
    <row r="111" spans="2:67" ht="12.75">
      <c r="B111" s="4"/>
      <c r="C111" s="4"/>
      <c r="K111" s="4"/>
      <c r="S111" s="4"/>
      <c r="AA111" s="4"/>
      <c r="AI111" s="4"/>
      <c r="AQ111" s="4"/>
      <c r="AY111" s="4"/>
      <c r="BG111" s="4"/>
      <c r="BO111" s="4"/>
    </row>
    <row r="112" spans="2:79" ht="12.75">
      <c r="B112" s="4"/>
      <c r="C112" s="4"/>
      <c r="K112" s="4"/>
      <c r="S112" s="4"/>
      <c r="AA112" s="4"/>
      <c r="AI112" s="4"/>
      <c r="AQ112" s="4"/>
      <c r="AY112" s="4"/>
      <c r="BG112" s="4"/>
      <c r="BO112" s="4"/>
      <c r="BV112" s="5"/>
      <c r="BW112" s="5"/>
      <c r="BX112" s="5"/>
      <c r="BY112" s="5"/>
      <c r="BZ112" s="5"/>
      <c r="CA112" s="5"/>
    </row>
    <row r="113" spans="2:79" ht="12.75">
      <c r="B113" s="4"/>
      <c r="C113" s="4"/>
      <c r="K113" s="4"/>
      <c r="S113" s="4"/>
      <c r="AA113" s="4"/>
      <c r="AI113" s="4"/>
      <c r="AQ113" s="4"/>
      <c r="AY113" s="4"/>
      <c r="BG113" s="4"/>
      <c r="BO113" s="4"/>
      <c r="BV113" s="5"/>
      <c r="BW113" s="5"/>
      <c r="BX113" s="5"/>
      <c r="BY113" s="5"/>
      <c r="BZ113" s="5"/>
      <c r="CA113" s="5"/>
    </row>
    <row r="114" spans="2:67" ht="12.75">
      <c r="B114" s="4"/>
      <c r="C114" s="4"/>
      <c r="K114" s="4"/>
      <c r="S114" s="4"/>
      <c r="AA114" s="4"/>
      <c r="AI114" s="4"/>
      <c r="AQ114" s="4"/>
      <c r="AY114" s="4"/>
      <c r="BG114" s="4"/>
      <c r="BO114" s="4"/>
    </row>
    <row r="115" spans="2:67" ht="12.75">
      <c r="B115" s="4"/>
      <c r="C115" s="4"/>
      <c r="K115" s="4"/>
      <c r="S115" s="4"/>
      <c r="AA115" s="4"/>
      <c r="AI115" s="4"/>
      <c r="AQ115" s="4"/>
      <c r="AY115" s="4"/>
      <c r="BG115" s="4"/>
      <c r="BO115" s="4"/>
    </row>
    <row r="116" spans="2:81" ht="12.75">
      <c r="B116" s="4"/>
      <c r="C116" s="4"/>
      <c r="K116" s="4"/>
      <c r="S116" s="4"/>
      <c r="AA116" s="4"/>
      <c r="AI116" s="4"/>
      <c r="AQ116" s="4"/>
      <c r="AY116" s="4"/>
      <c r="BG116" s="4"/>
      <c r="BO116" s="4"/>
      <c r="BV116" s="5"/>
      <c r="BW116" s="5"/>
      <c r="BX116" s="5"/>
      <c r="BY116" s="5"/>
      <c r="BZ116" s="5"/>
      <c r="CA116" s="5"/>
      <c r="CB116" s="5"/>
      <c r="CC116" s="5"/>
    </row>
    <row r="117" spans="2:89" ht="12.75">
      <c r="B117" s="4"/>
      <c r="C117" s="4"/>
      <c r="K117" s="4"/>
      <c r="S117" s="4"/>
      <c r="AA117" s="4"/>
      <c r="AI117" s="4"/>
      <c r="AQ117" s="4"/>
      <c r="AY117" s="4"/>
      <c r="BG117" s="4"/>
      <c r="BO117" s="4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</row>
    <row r="118" spans="2:89" ht="12.75">
      <c r="B118" s="4"/>
      <c r="C118" s="4"/>
      <c r="K118" s="4"/>
      <c r="S118" s="4"/>
      <c r="AA118" s="4"/>
      <c r="AI118" s="4"/>
      <c r="AQ118" s="4"/>
      <c r="AY118" s="4"/>
      <c r="BG118" s="4"/>
      <c r="BO118" s="4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</row>
    <row r="119" spans="2:67" ht="12.75">
      <c r="B119" s="4"/>
      <c r="C119" s="4"/>
      <c r="K119" s="4"/>
      <c r="S119" s="4"/>
      <c r="AA119" s="4"/>
      <c r="AI119" s="4"/>
      <c r="AQ119" s="4"/>
      <c r="AY119" s="4"/>
      <c r="BG119" s="4"/>
      <c r="BO119" s="4"/>
    </row>
    <row r="120" spans="2:67" ht="12.75">
      <c r="B120" s="4"/>
      <c r="C120" s="4"/>
      <c r="K120" s="4"/>
      <c r="S120" s="4"/>
      <c r="AA120" s="4"/>
      <c r="AI120" s="4"/>
      <c r="AQ120" s="4"/>
      <c r="AY120" s="4"/>
      <c r="BG120" s="4"/>
      <c r="BO120" s="4"/>
    </row>
    <row r="121" spans="2:67" ht="12.75">
      <c r="B121" s="4"/>
      <c r="C121" s="4"/>
      <c r="K121" s="4"/>
      <c r="S121" s="4"/>
      <c r="AA121" s="4"/>
      <c r="AI121" s="4"/>
      <c r="AQ121" s="4"/>
      <c r="AY121" s="4"/>
      <c r="BG121" s="4"/>
      <c r="BO121" s="4"/>
    </row>
    <row r="122" spans="2:67" ht="12.75">
      <c r="B122" s="4"/>
      <c r="C122" s="4"/>
      <c r="K122" s="4"/>
      <c r="S122" s="4"/>
      <c r="AA122" s="4"/>
      <c r="AI122" s="4"/>
      <c r="AQ122" s="4"/>
      <c r="AY122" s="4"/>
      <c r="BG122" s="4"/>
      <c r="BO122" s="4"/>
    </row>
    <row r="123" spans="2:67" ht="12.75">
      <c r="B123" s="4"/>
      <c r="C123" s="4"/>
      <c r="K123" s="4"/>
      <c r="S123" s="4"/>
      <c r="AA123" s="4"/>
      <c r="AI123" s="4"/>
      <c r="AQ123" s="4"/>
      <c r="AY123" s="4"/>
      <c r="BG123" s="4"/>
      <c r="BO123" s="4"/>
    </row>
    <row r="124" spans="2:74" ht="12.75">
      <c r="B124" s="4"/>
      <c r="C124" s="4"/>
      <c r="K124" s="4"/>
      <c r="S124" s="4"/>
      <c r="AA124" s="4"/>
      <c r="AI124" s="4"/>
      <c r="AQ124" s="4"/>
      <c r="AY124" s="4"/>
      <c r="BG124" s="4"/>
      <c r="BO124" s="4"/>
      <c r="BV124" s="5"/>
    </row>
    <row r="125" spans="2:74" ht="12.75">
      <c r="B125" s="4"/>
      <c r="C125" s="4"/>
      <c r="K125" s="4"/>
      <c r="S125" s="4"/>
      <c r="AA125" s="4"/>
      <c r="AI125" s="4"/>
      <c r="AQ125" s="4"/>
      <c r="AY125" s="4"/>
      <c r="BG125" s="4"/>
      <c r="BJ125" s="2"/>
      <c r="BO125" s="4"/>
      <c r="BV125" s="5"/>
    </row>
    <row r="126" spans="2:73" s="113" customFormat="1" ht="12.75">
      <c r="B126" s="114"/>
      <c r="C126" s="114"/>
      <c r="D126" s="53"/>
      <c r="E126" s="53"/>
      <c r="F126" s="53"/>
      <c r="G126" s="115"/>
      <c r="H126" s="47"/>
      <c r="I126" s="53"/>
      <c r="K126" s="114"/>
      <c r="L126" s="53"/>
      <c r="M126" s="53"/>
      <c r="N126" s="53"/>
      <c r="O126" s="115"/>
      <c r="P126" s="52"/>
      <c r="Q126" s="53"/>
      <c r="S126" s="114"/>
      <c r="T126" s="53"/>
      <c r="U126" s="53"/>
      <c r="V126" s="53"/>
      <c r="W126" s="115"/>
      <c r="X126" s="52"/>
      <c r="Y126" s="53"/>
      <c r="AA126" s="114"/>
      <c r="AB126" s="53"/>
      <c r="AC126" s="53"/>
      <c r="AD126" s="53"/>
      <c r="AE126" s="115"/>
      <c r="AF126" s="52"/>
      <c r="AG126" s="53"/>
      <c r="AH126" s="116"/>
      <c r="AI126" s="114"/>
      <c r="AJ126" s="53"/>
      <c r="AK126" s="53"/>
      <c r="AL126" s="53"/>
      <c r="AM126" s="115"/>
      <c r="AN126" s="52"/>
      <c r="AO126" s="53"/>
      <c r="AQ126" s="114"/>
      <c r="AR126" s="53"/>
      <c r="AS126" s="53"/>
      <c r="AT126" s="115"/>
      <c r="AU126" s="115"/>
      <c r="AV126" s="52"/>
      <c r="AW126" s="53"/>
      <c r="AY126" s="114"/>
      <c r="AZ126" s="53"/>
      <c r="BA126" s="53"/>
      <c r="BB126" s="53"/>
      <c r="BC126" s="115"/>
      <c r="BD126" s="52"/>
      <c r="BE126" s="53"/>
      <c r="BG126" s="114"/>
      <c r="BH126" s="53"/>
      <c r="BI126" s="53"/>
      <c r="BJ126" s="115"/>
      <c r="BK126" s="115"/>
      <c r="BL126" s="52"/>
      <c r="BM126" s="53"/>
      <c r="BO126" s="114"/>
      <c r="BP126" s="53"/>
      <c r="BQ126" s="53"/>
      <c r="BR126" s="53"/>
      <c r="BS126" s="115"/>
      <c r="BT126" s="52"/>
      <c r="BU126" s="53"/>
    </row>
    <row r="127" spans="2:73" s="113" customFormat="1" ht="12.75">
      <c r="B127" s="114"/>
      <c r="C127" s="114"/>
      <c r="D127" s="53"/>
      <c r="E127" s="53"/>
      <c r="F127" s="53"/>
      <c r="G127" s="115"/>
      <c r="H127" s="47"/>
      <c r="I127" s="53"/>
      <c r="K127" s="114"/>
      <c r="L127" s="53"/>
      <c r="M127" s="53"/>
      <c r="N127" s="53"/>
      <c r="O127" s="115"/>
      <c r="P127" s="52"/>
      <c r="Q127" s="53"/>
      <c r="S127" s="114"/>
      <c r="T127" s="53"/>
      <c r="U127" s="53"/>
      <c r="V127" s="53"/>
      <c r="W127" s="115"/>
      <c r="X127" s="52"/>
      <c r="Y127" s="53"/>
      <c r="AA127" s="114"/>
      <c r="AB127" s="53"/>
      <c r="AC127" s="53"/>
      <c r="AD127" s="53"/>
      <c r="AE127" s="115"/>
      <c r="AF127" s="52"/>
      <c r="AG127" s="53"/>
      <c r="AH127" s="116"/>
      <c r="AI127" s="114"/>
      <c r="AJ127" s="53"/>
      <c r="AK127" s="53"/>
      <c r="AL127" s="53"/>
      <c r="AM127" s="115"/>
      <c r="AN127" s="52"/>
      <c r="AO127" s="53"/>
      <c r="AQ127" s="114"/>
      <c r="AR127" s="53"/>
      <c r="AS127" s="53"/>
      <c r="AT127" s="115"/>
      <c r="AU127" s="115"/>
      <c r="AV127" s="52"/>
      <c r="AW127" s="53"/>
      <c r="AY127" s="114"/>
      <c r="AZ127" s="53"/>
      <c r="BA127" s="53"/>
      <c r="BB127" s="53"/>
      <c r="BC127" s="115"/>
      <c r="BD127" s="52"/>
      <c r="BE127" s="53"/>
      <c r="BG127" s="114"/>
      <c r="BH127" s="53"/>
      <c r="BI127" s="53"/>
      <c r="BJ127" s="115"/>
      <c r="BK127" s="115"/>
      <c r="BL127" s="52"/>
      <c r="BM127" s="53"/>
      <c r="BO127" s="114"/>
      <c r="BP127" s="53"/>
      <c r="BQ127" s="53"/>
      <c r="BR127" s="53"/>
      <c r="BS127" s="115"/>
      <c r="BT127" s="52"/>
      <c r="BU127" s="53"/>
    </row>
    <row r="128" spans="2:73" s="113" customFormat="1" ht="12.75">
      <c r="B128" s="114"/>
      <c r="C128" s="114"/>
      <c r="D128" s="53"/>
      <c r="E128" s="53"/>
      <c r="F128" s="53"/>
      <c r="G128" s="115"/>
      <c r="H128" s="47"/>
      <c r="I128" s="53"/>
      <c r="K128" s="114"/>
      <c r="L128" s="53"/>
      <c r="M128" s="53"/>
      <c r="N128" s="53"/>
      <c r="O128" s="115"/>
      <c r="P128" s="52"/>
      <c r="Q128" s="53"/>
      <c r="S128" s="114"/>
      <c r="T128" s="53"/>
      <c r="U128" s="53"/>
      <c r="V128" s="53"/>
      <c r="W128" s="115"/>
      <c r="X128" s="52"/>
      <c r="Y128" s="53"/>
      <c r="AA128" s="114"/>
      <c r="AB128" s="53"/>
      <c r="AC128" s="53"/>
      <c r="AD128" s="53"/>
      <c r="AE128" s="115"/>
      <c r="AF128" s="52"/>
      <c r="AG128" s="53"/>
      <c r="AH128" s="116"/>
      <c r="AI128" s="114"/>
      <c r="AJ128" s="53"/>
      <c r="AK128" s="53"/>
      <c r="AL128" s="53"/>
      <c r="AM128" s="115"/>
      <c r="AN128" s="52"/>
      <c r="AO128" s="53"/>
      <c r="AQ128" s="114"/>
      <c r="AR128" s="53"/>
      <c r="AS128" s="53"/>
      <c r="AT128" s="115"/>
      <c r="AU128" s="115"/>
      <c r="AV128" s="52"/>
      <c r="AW128" s="53"/>
      <c r="AY128" s="114"/>
      <c r="AZ128" s="53"/>
      <c r="BA128" s="53"/>
      <c r="BB128" s="53"/>
      <c r="BC128" s="115"/>
      <c r="BD128" s="52"/>
      <c r="BE128" s="53"/>
      <c r="BG128" s="114"/>
      <c r="BH128" s="53"/>
      <c r="BI128" s="53"/>
      <c r="BJ128" s="115"/>
      <c r="BK128" s="115"/>
      <c r="BL128" s="52"/>
      <c r="BM128" s="53"/>
      <c r="BO128" s="114"/>
      <c r="BP128" s="53"/>
      <c r="BQ128" s="53"/>
      <c r="BR128" s="53"/>
      <c r="BS128" s="115"/>
      <c r="BT128" s="52"/>
      <c r="BU128" s="53"/>
    </row>
    <row r="129" spans="2:73" s="113" customFormat="1" ht="12.75">
      <c r="B129" s="114"/>
      <c r="C129" s="114"/>
      <c r="D129" s="53"/>
      <c r="E129" s="53"/>
      <c r="F129" s="53"/>
      <c r="G129" s="115"/>
      <c r="H129" s="47"/>
      <c r="I129" s="53"/>
      <c r="K129" s="114"/>
      <c r="L129" s="53"/>
      <c r="M129" s="53"/>
      <c r="N129" s="53"/>
      <c r="O129" s="115"/>
      <c r="P129" s="52"/>
      <c r="Q129" s="53"/>
      <c r="S129" s="114"/>
      <c r="T129" s="53"/>
      <c r="U129" s="53"/>
      <c r="V129" s="53"/>
      <c r="W129" s="115"/>
      <c r="X129" s="52"/>
      <c r="Y129" s="53"/>
      <c r="AA129" s="114"/>
      <c r="AB129" s="53"/>
      <c r="AC129" s="53"/>
      <c r="AD129" s="53"/>
      <c r="AE129" s="115"/>
      <c r="AF129" s="52"/>
      <c r="AG129" s="53"/>
      <c r="AH129" s="116"/>
      <c r="AI129" s="114"/>
      <c r="AJ129" s="53"/>
      <c r="AK129" s="53"/>
      <c r="AL129" s="53"/>
      <c r="AM129" s="115"/>
      <c r="AN129" s="52"/>
      <c r="AO129" s="53"/>
      <c r="AQ129" s="114"/>
      <c r="AR129" s="53"/>
      <c r="AS129" s="53"/>
      <c r="AT129" s="115"/>
      <c r="AU129" s="115"/>
      <c r="AV129" s="52"/>
      <c r="AW129" s="53"/>
      <c r="AY129" s="114"/>
      <c r="AZ129" s="53"/>
      <c r="BA129" s="53"/>
      <c r="BB129" s="53"/>
      <c r="BC129" s="115"/>
      <c r="BD129" s="52"/>
      <c r="BE129" s="53"/>
      <c r="BG129" s="114"/>
      <c r="BH129" s="53"/>
      <c r="BI129" s="53"/>
      <c r="BJ129" s="115"/>
      <c r="BK129" s="115"/>
      <c r="BL129" s="52"/>
      <c r="BM129" s="53"/>
      <c r="BO129" s="114"/>
      <c r="BP129" s="53"/>
      <c r="BQ129" s="53"/>
      <c r="BR129" s="53"/>
      <c r="BS129" s="115"/>
      <c r="BT129" s="52"/>
      <c r="BU129" s="53"/>
    </row>
    <row r="130" spans="2:73" s="113" customFormat="1" ht="12.75">
      <c r="B130" s="114"/>
      <c r="C130" s="114"/>
      <c r="D130" s="53"/>
      <c r="E130" s="53"/>
      <c r="F130" s="53"/>
      <c r="G130" s="115"/>
      <c r="H130" s="47"/>
      <c r="I130" s="53"/>
      <c r="K130" s="114"/>
      <c r="L130" s="53"/>
      <c r="M130" s="53"/>
      <c r="N130" s="53"/>
      <c r="O130" s="115"/>
      <c r="P130" s="52"/>
      <c r="Q130" s="53"/>
      <c r="S130" s="114"/>
      <c r="T130" s="53"/>
      <c r="U130" s="53"/>
      <c r="V130" s="53"/>
      <c r="W130" s="115"/>
      <c r="X130" s="52"/>
      <c r="Y130" s="53"/>
      <c r="AA130" s="114"/>
      <c r="AB130" s="53"/>
      <c r="AC130" s="53"/>
      <c r="AD130" s="53"/>
      <c r="AE130" s="115"/>
      <c r="AF130" s="52"/>
      <c r="AG130" s="53"/>
      <c r="AH130" s="116"/>
      <c r="AI130" s="114"/>
      <c r="AJ130" s="53"/>
      <c r="AK130" s="53"/>
      <c r="AL130" s="53"/>
      <c r="AM130" s="115"/>
      <c r="AN130" s="52"/>
      <c r="AO130" s="53"/>
      <c r="AQ130" s="114"/>
      <c r="AR130" s="53"/>
      <c r="AS130" s="53"/>
      <c r="AT130" s="115"/>
      <c r="AU130" s="115"/>
      <c r="AV130" s="52"/>
      <c r="AW130" s="53"/>
      <c r="AY130" s="114"/>
      <c r="AZ130" s="53"/>
      <c r="BA130" s="53"/>
      <c r="BB130" s="53"/>
      <c r="BC130" s="115"/>
      <c r="BD130" s="52"/>
      <c r="BE130" s="53"/>
      <c r="BG130" s="114"/>
      <c r="BH130" s="53"/>
      <c r="BI130" s="53"/>
      <c r="BJ130" s="115"/>
      <c r="BK130" s="115"/>
      <c r="BL130" s="52"/>
      <c r="BM130" s="53"/>
      <c r="BO130" s="114"/>
      <c r="BP130" s="53"/>
      <c r="BQ130" s="53"/>
      <c r="BR130" s="53"/>
      <c r="BS130" s="115"/>
      <c r="BT130" s="52"/>
      <c r="BU130" s="53"/>
    </row>
    <row r="131" spans="2:73" s="113" customFormat="1" ht="12.75">
      <c r="B131" s="114"/>
      <c r="C131" s="114"/>
      <c r="D131" s="53"/>
      <c r="E131" s="53"/>
      <c r="F131" s="53"/>
      <c r="G131" s="115"/>
      <c r="H131" s="47"/>
      <c r="I131" s="53"/>
      <c r="K131" s="114"/>
      <c r="L131" s="53"/>
      <c r="M131" s="53"/>
      <c r="N131" s="53"/>
      <c r="O131" s="115"/>
      <c r="P131" s="52"/>
      <c r="Q131" s="53"/>
      <c r="S131" s="114"/>
      <c r="T131" s="53"/>
      <c r="U131" s="53"/>
      <c r="V131" s="53"/>
      <c r="W131" s="115"/>
      <c r="X131" s="52"/>
      <c r="Y131" s="53"/>
      <c r="AA131" s="114"/>
      <c r="AB131" s="53"/>
      <c r="AC131" s="53"/>
      <c r="AD131" s="53"/>
      <c r="AE131" s="115"/>
      <c r="AF131" s="52"/>
      <c r="AG131" s="53"/>
      <c r="AH131" s="116"/>
      <c r="AI131" s="114"/>
      <c r="AJ131" s="53"/>
      <c r="AK131" s="53"/>
      <c r="AL131" s="53"/>
      <c r="AM131" s="115"/>
      <c r="AN131" s="52"/>
      <c r="AO131" s="53"/>
      <c r="AQ131" s="114"/>
      <c r="AR131" s="53"/>
      <c r="AS131" s="53"/>
      <c r="AT131" s="115"/>
      <c r="AU131" s="115"/>
      <c r="AV131" s="52"/>
      <c r="AW131" s="53"/>
      <c r="AY131" s="114"/>
      <c r="AZ131" s="53"/>
      <c r="BA131" s="53"/>
      <c r="BB131" s="53"/>
      <c r="BC131" s="115"/>
      <c r="BD131" s="52"/>
      <c r="BE131" s="53"/>
      <c r="BG131" s="114"/>
      <c r="BH131" s="53"/>
      <c r="BI131" s="53"/>
      <c r="BJ131" s="115"/>
      <c r="BK131" s="115"/>
      <c r="BL131" s="52"/>
      <c r="BM131" s="53"/>
      <c r="BO131" s="114"/>
      <c r="BP131" s="53"/>
      <c r="BQ131" s="53"/>
      <c r="BR131" s="53"/>
      <c r="BS131" s="115"/>
      <c r="BT131" s="52"/>
      <c r="BU131" s="53"/>
    </row>
    <row r="132" spans="2:73" s="113" customFormat="1" ht="12.75">
      <c r="B132" s="114"/>
      <c r="C132" s="114"/>
      <c r="D132" s="53"/>
      <c r="E132" s="53"/>
      <c r="F132" s="53"/>
      <c r="G132" s="115"/>
      <c r="H132" s="47"/>
      <c r="I132" s="53"/>
      <c r="K132" s="114"/>
      <c r="L132" s="53"/>
      <c r="M132" s="53"/>
      <c r="N132" s="53"/>
      <c r="O132" s="115"/>
      <c r="P132" s="52"/>
      <c r="Q132" s="53"/>
      <c r="S132" s="114"/>
      <c r="T132" s="53"/>
      <c r="U132" s="53"/>
      <c r="V132" s="53"/>
      <c r="W132" s="115"/>
      <c r="X132" s="52"/>
      <c r="Y132" s="53"/>
      <c r="AA132" s="114"/>
      <c r="AB132" s="53"/>
      <c r="AC132" s="53"/>
      <c r="AD132" s="53"/>
      <c r="AE132" s="115"/>
      <c r="AF132" s="52"/>
      <c r="AG132" s="53"/>
      <c r="AH132" s="116"/>
      <c r="AI132" s="114"/>
      <c r="AJ132" s="53"/>
      <c r="AK132" s="53"/>
      <c r="AL132" s="53"/>
      <c r="AM132" s="115"/>
      <c r="AN132" s="52"/>
      <c r="AO132" s="53"/>
      <c r="AQ132" s="114"/>
      <c r="AR132" s="53"/>
      <c r="AS132" s="53"/>
      <c r="AT132" s="115"/>
      <c r="AU132" s="115"/>
      <c r="AV132" s="52"/>
      <c r="AW132" s="53"/>
      <c r="AY132" s="114"/>
      <c r="AZ132" s="53"/>
      <c r="BA132" s="53"/>
      <c r="BB132" s="53"/>
      <c r="BC132" s="115"/>
      <c r="BD132" s="52"/>
      <c r="BE132" s="53"/>
      <c r="BG132" s="114"/>
      <c r="BH132" s="53"/>
      <c r="BI132" s="53"/>
      <c r="BJ132" s="115"/>
      <c r="BK132" s="115"/>
      <c r="BL132" s="52"/>
      <c r="BM132" s="53"/>
      <c r="BO132" s="114"/>
      <c r="BP132" s="53"/>
      <c r="BQ132" s="53"/>
      <c r="BR132" s="53"/>
      <c r="BS132" s="115"/>
      <c r="BT132" s="52"/>
      <c r="BU132" s="53"/>
    </row>
    <row r="133" spans="2:73" s="113" customFormat="1" ht="12.75">
      <c r="B133" s="114"/>
      <c r="C133" s="114"/>
      <c r="D133" s="53"/>
      <c r="E133" s="53"/>
      <c r="F133" s="53"/>
      <c r="G133" s="115"/>
      <c r="H133" s="47"/>
      <c r="I133" s="53"/>
      <c r="K133" s="114"/>
      <c r="L133" s="53"/>
      <c r="M133" s="53"/>
      <c r="N133" s="53"/>
      <c r="O133" s="115"/>
      <c r="P133" s="52"/>
      <c r="Q133" s="53"/>
      <c r="S133" s="114"/>
      <c r="T133" s="53"/>
      <c r="U133" s="53"/>
      <c r="V133" s="53"/>
      <c r="W133" s="115"/>
      <c r="X133" s="52"/>
      <c r="Y133" s="53"/>
      <c r="AA133" s="114"/>
      <c r="AB133" s="53"/>
      <c r="AC133" s="53"/>
      <c r="AD133" s="53"/>
      <c r="AE133" s="115"/>
      <c r="AF133" s="52"/>
      <c r="AG133" s="53"/>
      <c r="AH133" s="116"/>
      <c r="AI133" s="114"/>
      <c r="AJ133" s="53"/>
      <c r="AK133" s="53"/>
      <c r="AL133" s="53"/>
      <c r="AM133" s="115"/>
      <c r="AN133" s="52"/>
      <c r="AO133" s="53"/>
      <c r="AQ133" s="114"/>
      <c r="AR133" s="53"/>
      <c r="AS133" s="53"/>
      <c r="AT133" s="115"/>
      <c r="AU133" s="115"/>
      <c r="AV133" s="52"/>
      <c r="AW133" s="53"/>
      <c r="AY133" s="114"/>
      <c r="AZ133" s="53"/>
      <c r="BA133" s="53"/>
      <c r="BB133" s="53"/>
      <c r="BC133" s="115"/>
      <c r="BD133" s="52"/>
      <c r="BE133" s="53"/>
      <c r="BG133" s="114"/>
      <c r="BH133" s="53"/>
      <c r="BI133" s="53"/>
      <c r="BJ133" s="115"/>
      <c r="BK133" s="115"/>
      <c r="BL133" s="52"/>
      <c r="BM133" s="53"/>
      <c r="BO133" s="114"/>
      <c r="BP133" s="53"/>
      <c r="BQ133" s="53"/>
      <c r="BR133" s="53"/>
      <c r="BS133" s="115"/>
      <c r="BT133" s="52"/>
      <c r="BU133" s="53"/>
    </row>
    <row r="134" spans="2:73" s="113" customFormat="1" ht="12.75">
      <c r="B134" s="114"/>
      <c r="C134" s="114"/>
      <c r="D134" s="53"/>
      <c r="E134" s="53"/>
      <c r="F134" s="53"/>
      <c r="G134" s="115"/>
      <c r="H134" s="47"/>
      <c r="I134" s="53"/>
      <c r="K134" s="114"/>
      <c r="L134" s="53"/>
      <c r="M134" s="53"/>
      <c r="N134" s="53"/>
      <c r="O134" s="115"/>
      <c r="P134" s="52"/>
      <c r="Q134" s="53"/>
      <c r="S134" s="114"/>
      <c r="T134" s="53"/>
      <c r="U134" s="53"/>
      <c r="V134" s="53"/>
      <c r="W134" s="115"/>
      <c r="X134" s="52"/>
      <c r="Y134" s="53"/>
      <c r="AA134" s="114"/>
      <c r="AB134" s="53"/>
      <c r="AC134" s="53"/>
      <c r="AD134" s="53"/>
      <c r="AE134" s="115"/>
      <c r="AF134" s="52"/>
      <c r="AG134" s="53"/>
      <c r="AH134" s="116"/>
      <c r="AI134" s="114"/>
      <c r="AJ134" s="53"/>
      <c r="AK134" s="53"/>
      <c r="AL134" s="53"/>
      <c r="AM134" s="115"/>
      <c r="AN134" s="52"/>
      <c r="AO134" s="53"/>
      <c r="AQ134" s="114"/>
      <c r="AR134" s="53"/>
      <c r="AS134" s="53"/>
      <c r="AT134" s="115"/>
      <c r="AU134" s="115"/>
      <c r="AV134" s="52"/>
      <c r="AW134" s="53"/>
      <c r="AY134" s="114"/>
      <c r="AZ134" s="53"/>
      <c r="BA134" s="53"/>
      <c r="BB134" s="53"/>
      <c r="BC134" s="115"/>
      <c r="BD134" s="52"/>
      <c r="BE134" s="53"/>
      <c r="BG134" s="114"/>
      <c r="BH134" s="53"/>
      <c r="BI134" s="53"/>
      <c r="BJ134" s="115"/>
      <c r="BK134" s="115"/>
      <c r="BL134" s="52"/>
      <c r="BM134" s="53"/>
      <c r="BO134" s="114"/>
      <c r="BP134" s="53"/>
      <c r="BQ134" s="53"/>
      <c r="BR134" s="53"/>
      <c r="BS134" s="115"/>
      <c r="BT134" s="52"/>
      <c r="BU134" s="53"/>
    </row>
    <row r="135" spans="2:73" s="113" customFormat="1" ht="12.75">
      <c r="B135" s="114"/>
      <c r="C135" s="114"/>
      <c r="D135" s="53"/>
      <c r="E135" s="53"/>
      <c r="F135" s="53"/>
      <c r="G135" s="115"/>
      <c r="H135" s="47"/>
      <c r="I135" s="53"/>
      <c r="K135" s="114"/>
      <c r="L135" s="53"/>
      <c r="M135" s="53"/>
      <c r="N135" s="53"/>
      <c r="O135" s="115"/>
      <c r="P135" s="52"/>
      <c r="Q135" s="53"/>
      <c r="S135" s="114"/>
      <c r="T135" s="53"/>
      <c r="U135" s="53"/>
      <c r="V135" s="53"/>
      <c r="W135" s="115"/>
      <c r="X135" s="52"/>
      <c r="Y135" s="53"/>
      <c r="AA135" s="114"/>
      <c r="AB135" s="53"/>
      <c r="AC135" s="53"/>
      <c r="AD135" s="53"/>
      <c r="AE135" s="115"/>
      <c r="AF135" s="52"/>
      <c r="AG135" s="53"/>
      <c r="AH135" s="116"/>
      <c r="AI135" s="114"/>
      <c r="AJ135" s="53"/>
      <c r="AK135" s="53"/>
      <c r="AL135" s="53"/>
      <c r="AM135" s="115"/>
      <c r="AN135" s="52"/>
      <c r="AO135" s="53"/>
      <c r="AQ135" s="114"/>
      <c r="AR135" s="53"/>
      <c r="AS135" s="53"/>
      <c r="AT135" s="115"/>
      <c r="AU135" s="115"/>
      <c r="AV135" s="52"/>
      <c r="AW135" s="53"/>
      <c r="AY135" s="114"/>
      <c r="AZ135" s="53"/>
      <c r="BA135" s="53"/>
      <c r="BB135" s="53"/>
      <c r="BC135" s="115"/>
      <c r="BD135" s="52"/>
      <c r="BE135" s="53"/>
      <c r="BG135" s="114"/>
      <c r="BH135" s="53"/>
      <c r="BI135" s="53"/>
      <c r="BJ135" s="115"/>
      <c r="BK135" s="115"/>
      <c r="BL135" s="52"/>
      <c r="BM135" s="53"/>
      <c r="BO135" s="114"/>
      <c r="BP135" s="53"/>
      <c r="BQ135" s="53"/>
      <c r="BR135" s="53"/>
      <c r="BS135" s="115"/>
      <c r="BT135" s="52"/>
      <c r="BU135" s="53"/>
    </row>
    <row r="136" spans="2:73" s="113" customFormat="1" ht="12.75">
      <c r="B136" s="114"/>
      <c r="C136" s="114"/>
      <c r="D136" s="53"/>
      <c r="E136" s="53"/>
      <c r="F136" s="53"/>
      <c r="G136" s="115"/>
      <c r="H136" s="47"/>
      <c r="I136" s="53"/>
      <c r="K136" s="114"/>
      <c r="L136" s="53"/>
      <c r="M136" s="53"/>
      <c r="N136" s="53"/>
      <c r="O136" s="115"/>
      <c r="P136" s="52"/>
      <c r="Q136" s="53"/>
      <c r="S136" s="114"/>
      <c r="T136" s="53"/>
      <c r="U136" s="53"/>
      <c r="V136" s="53"/>
      <c r="W136" s="115"/>
      <c r="X136" s="52"/>
      <c r="Y136" s="53"/>
      <c r="AA136" s="114"/>
      <c r="AB136" s="53"/>
      <c r="AC136" s="53"/>
      <c r="AD136" s="53"/>
      <c r="AE136" s="115"/>
      <c r="AF136" s="52"/>
      <c r="AG136" s="53"/>
      <c r="AH136" s="116"/>
      <c r="AI136" s="114"/>
      <c r="AJ136" s="53"/>
      <c r="AK136" s="53"/>
      <c r="AL136" s="53"/>
      <c r="AM136" s="115"/>
      <c r="AN136" s="52"/>
      <c r="AO136" s="53"/>
      <c r="AQ136" s="114"/>
      <c r="AR136" s="53"/>
      <c r="AS136" s="53"/>
      <c r="AT136" s="115"/>
      <c r="AU136" s="115"/>
      <c r="AV136" s="52"/>
      <c r="AW136" s="53"/>
      <c r="AY136" s="114"/>
      <c r="AZ136" s="53"/>
      <c r="BA136" s="53"/>
      <c r="BB136" s="53"/>
      <c r="BC136" s="115"/>
      <c r="BD136" s="52"/>
      <c r="BE136" s="53"/>
      <c r="BG136" s="114"/>
      <c r="BH136" s="53"/>
      <c r="BI136" s="53"/>
      <c r="BJ136" s="115"/>
      <c r="BK136" s="115"/>
      <c r="BL136" s="52"/>
      <c r="BM136" s="53"/>
      <c r="BO136" s="114"/>
      <c r="BP136" s="53"/>
      <c r="BQ136" s="53"/>
      <c r="BR136" s="53"/>
      <c r="BS136" s="115"/>
      <c r="BT136" s="52"/>
      <c r="BU136" s="53"/>
    </row>
    <row r="137" spans="1:91" s="117" customFormat="1" ht="12.75">
      <c r="A137" s="113"/>
      <c r="B137" s="114"/>
      <c r="C137" s="114"/>
      <c r="D137" s="53"/>
      <c r="E137" s="53"/>
      <c r="F137" s="53"/>
      <c r="G137" s="115"/>
      <c r="H137" s="47"/>
      <c r="I137" s="53"/>
      <c r="J137" s="113"/>
      <c r="K137" s="114"/>
      <c r="L137" s="53"/>
      <c r="M137" s="53"/>
      <c r="N137" s="53"/>
      <c r="O137" s="115"/>
      <c r="P137" s="52"/>
      <c r="Q137" s="53"/>
      <c r="R137" s="113"/>
      <c r="S137" s="114"/>
      <c r="T137" s="53"/>
      <c r="U137" s="53"/>
      <c r="V137" s="53"/>
      <c r="W137" s="115"/>
      <c r="X137" s="52"/>
      <c r="Y137" s="53"/>
      <c r="Z137" s="113"/>
      <c r="AA137" s="114"/>
      <c r="AB137" s="53"/>
      <c r="AC137" s="53"/>
      <c r="AD137" s="53"/>
      <c r="AE137" s="115"/>
      <c r="AF137" s="52"/>
      <c r="AG137" s="53"/>
      <c r="AH137" s="116"/>
      <c r="AI137" s="114"/>
      <c r="AJ137" s="53"/>
      <c r="AK137" s="53"/>
      <c r="AL137" s="53"/>
      <c r="AM137" s="115"/>
      <c r="AN137" s="52"/>
      <c r="AO137" s="53"/>
      <c r="AP137" s="113"/>
      <c r="AQ137" s="114"/>
      <c r="AR137" s="53"/>
      <c r="AS137" s="53"/>
      <c r="AT137" s="115"/>
      <c r="AU137" s="115"/>
      <c r="AV137" s="52"/>
      <c r="AW137" s="53"/>
      <c r="AX137" s="113"/>
      <c r="AY137" s="114"/>
      <c r="AZ137" s="53"/>
      <c r="BA137" s="53"/>
      <c r="BB137" s="53"/>
      <c r="BC137" s="115"/>
      <c r="BD137" s="52"/>
      <c r="BE137" s="53"/>
      <c r="BF137" s="113"/>
      <c r="BG137" s="114"/>
      <c r="BH137" s="53"/>
      <c r="BI137" s="53"/>
      <c r="BJ137" s="115"/>
      <c r="BK137" s="115"/>
      <c r="BL137" s="52"/>
      <c r="BM137" s="53"/>
      <c r="BN137" s="113"/>
      <c r="BO137" s="114"/>
      <c r="BP137" s="53"/>
      <c r="BQ137" s="53"/>
      <c r="BR137" s="53"/>
      <c r="BS137" s="115"/>
      <c r="BT137" s="52"/>
      <c r="BU137" s="5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</row>
    <row r="138" spans="1:91" s="117" customFormat="1" ht="12.75">
      <c r="A138" s="113"/>
      <c r="B138" s="114"/>
      <c r="C138" s="114"/>
      <c r="D138" s="53"/>
      <c r="E138" s="53"/>
      <c r="F138" s="53"/>
      <c r="G138" s="115"/>
      <c r="H138" s="47"/>
      <c r="I138" s="53"/>
      <c r="J138" s="113"/>
      <c r="K138" s="114"/>
      <c r="L138" s="53"/>
      <c r="M138" s="53"/>
      <c r="N138" s="53"/>
      <c r="O138" s="115"/>
      <c r="P138" s="52"/>
      <c r="Q138" s="53"/>
      <c r="R138" s="113"/>
      <c r="S138" s="114"/>
      <c r="T138" s="53"/>
      <c r="U138" s="53"/>
      <c r="V138" s="53"/>
      <c r="W138" s="115"/>
      <c r="X138" s="52"/>
      <c r="Y138" s="53"/>
      <c r="Z138" s="113"/>
      <c r="AA138" s="114"/>
      <c r="AB138" s="53"/>
      <c r="AC138" s="53"/>
      <c r="AD138" s="53"/>
      <c r="AE138" s="115"/>
      <c r="AF138" s="52"/>
      <c r="AG138" s="53"/>
      <c r="AH138" s="116"/>
      <c r="AI138" s="114"/>
      <c r="AJ138" s="53"/>
      <c r="AK138" s="53"/>
      <c r="AL138" s="53"/>
      <c r="AM138" s="115"/>
      <c r="AN138" s="52"/>
      <c r="AO138" s="53"/>
      <c r="AP138" s="113"/>
      <c r="AQ138" s="114"/>
      <c r="AR138" s="53"/>
      <c r="AS138" s="53"/>
      <c r="AT138" s="115"/>
      <c r="AU138" s="115"/>
      <c r="AV138" s="52"/>
      <c r="AW138" s="53"/>
      <c r="AX138" s="113"/>
      <c r="AY138" s="114"/>
      <c r="AZ138" s="53"/>
      <c r="BA138" s="53"/>
      <c r="BB138" s="53"/>
      <c r="BC138" s="115"/>
      <c r="BD138" s="52"/>
      <c r="BE138" s="53"/>
      <c r="BF138" s="113"/>
      <c r="BG138" s="114"/>
      <c r="BH138" s="53"/>
      <c r="BI138" s="53"/>
      <c r="BJ138" s="115"/>
      <c r="BK138" s="115"/>
      <c r="BL138" s="52"/>
      <c r="BM138" s="53"/>
      <c r="BN138" s="113"/>
      <c r="BO138" s="114"/>
      <c r="BP138" s="53"/>
      <c r="BQ138" s="53"/>
      <c r="BR138" s="53"/>
      <c r="BS138" s="115"/>
      <c r="BT138" s="52"/>
      <c r="BU138" s="5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</row>
    <row r="139" spans="1:91" s="117" customFormat="1" ht="12.75">
      <c r="A139" s="113"/>
      <c r="B139" s="114"/>
      <c r="C139" s="114"/>
      <c r="D139" s="53"/>
      <c r="E139" s="53"/>
      <c r="F139" s="53"/>
      <c r="G139" s="115"/>
      <c r="H139" s="47"/>
      <c r="I139" s="53"/>
      <c r="J139" s="113"/>
      <c r="K139" s="114"/>
      <c r="L139" s="53"/>
      <c r="M139" s="53"/>
      <c r="N139" s="53"/>
      <c r="O139" s="115"/>
      <c r="P139" s="52"/>
      <c r="Q139" s="53"/>
      <c r="R139" s="113"/>
      <c r="S139" s="114"/>
      <c r="T139" s="53"/>
      <c r="U139" s="53"/>
      <c r="V139" s="53"/>
      <c r="W139" s="115"/>
      <c r="X139" s="52"/>
      <c r="Y139" s="53"/>
      <c r="Z139" s="113"/>
      <c r="AA139" s="114"/>
      <c r="AB139" s="53"/>
      <c r="AC139" s="53"/>
      <c r="AD139" s="53"/>
      <c r="AE139" s="115"/>
      <c r="AF139" s="52"/>
      <c r="AG139" s="53"/>
      <c r="AH139" s="116"/>
      <c r="AI139" s="114"/>
      <c r="AJ139" s="53"/>
      <c r="AK139" s="53"/>
      <c r="AL139" s="53"/>
      <c r="AM139" s="115"/>
      <c r="AN139" s="52"/>
      <c r="AO139" s="53"/>
      <c r="AP139" s="113"/>
      <c r="AQ139" s="114"/>
      <c r="AR139" s="53"/>
      <c r="AS139" s="53"/>
      <c r="AT139" s="115"/>
      <c r="AU139" s="115"/>
      <c r="AV139" s="52"/>
      <c r="AW139" s="53"/>
      <c r="AX139" s="113"/>
      <c r="AY139" s="114"/>
      <c r="AZ139" s="53"/>
      <c r="BA139" s="53"/>
      <c r="BB139" s="53"/>
      <c r="BC139" s="115"/>
      <c r="BD139" s="52"/>
      <c r="BE139" s="53"/>
      <c r="BF139" s="113"/>
      <c r="BG139" s="114"/>
      <c r="BH139" s="53"/>
      <c r="BI139" s="53"/>
      <c r="BJ139" s="115"/>
      <c r="BK139" s="115"/>
      <c r="BL139" s="52"/>
      <c r="BM139" s="53"/>
      <c r="BN139" s="113"/>
      <c r="BO139" s="114"/>
      <c r="BP139" s="53"/>
      <c r="BQ139" s="53"/>
      <c r="BR139" s="53"/>
      <c r="BS139" s="115"/>
      <c r="BT139" s="52"/>
      <c r="BU139" s="5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</row>
    <row r="140" spans="1:91" s="117" customFormat="1" ht="12.75">
      <c r="A140" s="113"/>
      <c r="B140" s="114"/>
      <c r="C140" s="114"/>
      <c r="D140" s="53"/>
      <c r="E140" s="53"/>
      <c r="F140" s="53"/>
      <c r="G140" s="115"/>
      <c r="H140" s="47"/>
      <c r="I140" s="53"/>
      <c r="J140" s="113"/>
      <c r="K140" s="114"/>
      <c r="L140" s="53"/>
      <c r="M140" s="53"/>
      <c r="N140" s="53"/>
      <c r="O140" s="115"/>
      <c r="P140" s="52"/>
      <c r="Q140" s="53"/>
      <c r="R140" s="113"/>
      <c r="S140" s="114"/>
      <c r="T140" s="53"/>
      <c r="U140" s="53"/>
      <c r="V140" s="53"/>
      <c r="W140" s="115"/>
      <c r="X140" s="52"/>
      <c r="Y140" s="53"/>
      <c r="Z140" s="113"/>
      <c r="AA140" s="114"/>
      <c r="AB140" s="53"/>
      <c r="AC140" s="53"/>
      <c r="AD140" s="53"/>
      <c r="AE140" s="115"/>
      <c r="AF140" s="52"/>
      <c r="AG140" s="53"/>
      <c r="AH140" s="116"/>
      <c r="AI140" s="114"/>
      <c r="AJ140" s="53"/>
      <c r="AK140" s="53"/>
      <c r="AL140" s="53"/>
      <c r="AM140" s="115"/>
      <c r="AN140" s="52"/>
      <c r="AO140" s="53"/>
      <c r="AP140" s="113"/>
      <c r="AQ140" s="114"/>
      <c r="AR140" s="53"/>
      <c r="AS140" s="53"/>
      <c r="AT140" s="115"/>
      <c r="AU140" s="115"/>
      <c r="AV140" s="52"/>
      <c r="AW140" s="53"/>
      <c r="AX140" s="113"/>
      <c r="AY140" s="114"/>
      <c r="AZ140" s="53"/>
      <c r="BA140" s="53"/>
      <c r="BB140" s="53"/>
      <c r="BC140" s="115"/>
      <c r="BD140" s="52"/>
      <c r="BE140" s="53"/>
      <c r="BF140" s="113"/>
      <c r="BG140" s="114"/>
      <c r="BH140" s="53"/>
      <c r="BI140" s="53"/>
      <c r="BJ140" s="115"/>
      <c r="BK140" s="115"/>
      <c r="BL140" s="52"/>
      <c r="BM140" s="53"/>
      <c r="BN140" s="113"/>
      <c r="BO140" s="114"/>
      <c r="BP140" s="53"/>
      <c r="BQ140" s="53"/>
      <c r="BR140" s="53"/>
      <c r="BS140" s="115"/>
      <c r="BT140" s="52"/>
      <c r="BU140" s="5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</row>
    <row r="141" spans="1:91" s="117" customFormat="1" ht="12.75">
      <c r="A141" s="113"/>
      <c r="B141" s="114"/>
      <c r="C141" s="114"/>
      <c r="D141" s="53"/>
      <c r="E141" s="53"/>
      <c r="F141" s="53"/>
      <c r="G141" s="115"/>
      <c r="H141" s="47"/>
      <c r="I141" s="53"/>
      <c r="J141" s="113"/>
      <c r="K141" s="114"/>
      <c r="L141" s="53"/>
      <c r="M141" s="53"/>
      <c r="N141" s="53"/>
      <c r="O141" s="115"/>
      <c r="P141" s="52"/>
      <c r="Q141" s="53"/>
      <c r="R141" s="113"/>
      <c r="S141" s="114"/>
      <c r="T141" s="53"/>
      <c r="U141" s="53"/>
      <c r="V141" s="53"/>
      <c r="W141" s="115"/>
      <c r="X141" s="52"/>
      <c r="Y141" s="53"/>
      <c r="Z141" s="113"/>
      <c r="AA141" s="114"/>
      <c r="AB141" s="53"/>
      <c r="AC141" s="53"/>
      <c r="AD141" s="53"/>
      <c r="AE141" s="115"/>
      <c r="AF141" s="52"/>
      <c r="AG141" s="53"/>
      <c r="AH141" s="116"/>
      <c r="AI141" s="114"/>
      <c r="AJ141" s="53"/>
      <c r="AK141" s="53"/>
      <c r="AL141" s="53"/>
      <c r="AM141" s="115"/>
      <c r="AN141" s="52"/>
      <c r="AO141" s="53"/>
      <c r="AP141" s="113"/>
      <c r="AQ141" s="114"/>
      <c r="AR141" s="53"/>
      <c r="AS141" s="53"/>
      <c r="AT141" s="115"/>
      <c r="AU141" s="115"/>
      <c r="AV141" s="52"/>
      <c r="AW141" s="53"/>
      <c r="AX141" s="113"/>
      <c r="AY141" s="114"/>
      <c r="AZ141" s="53"/>
      <c r="BA141" s="53"/>
      <c r="BB141" s="53"/>
      <c r="BC141" s="115"/>
      <c r="BD141" s="52"/>
      <c r="BE141" s="53"/>
      <c r="BF141" s="113"/>
      <c r="BG141" s="114"/>
      <c r="BH141" s="53"/>
      <c r="BI141" s="53"/>
      <c r="BJ141" s="115"/>
      <c r="BK141" s="115"/>
      <c r="BL141" s="52"/>
      <c r="BM141" s="53"/>
      <c r="BN141" s="113"/>
      <c r="BO141" s="114"/>
      <c r="BP141" s="53"/>
      <c r="BQ141" s="53"/>
      <c r="BR141" s="53"/>
      <c r="BS141" s="115"/>
      <c r="BT141" s="52"/>
      <c r="BU141" s="5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</row>
    <row r="142" spans="1:91" s="117" customFormat="1" ht="12.75">
      <c r="A142" s="113"/>
      <c r="B142" s="114"/>
      <c r="C142" s="114"/>
      <c r="D142" s="53"/>
      <c r="E142" s="53"/>
      <c r="F142" s="53"/>
      <c r="G142" s="115"/>
      <c r="H142" s="47"/>
      <c r="I142" s="53"/>
      <c r="J142" s="113"/>
      <c r="K142" s="114"/>
      <c r="L142" s="53"/>
      <c r="M142" s="53"/>
      <c r="N142" s="53"/>
      <c r="O142" s="115"/>
      <c r="P142" s="52"/>
      <c r="Q142" s="53"/>
      <c r="R142" s="113"/>
      <c r="S142" s="114"/>
      <c r="T142" s="53"/>
      <c r="U142" s="53"/>
      <c r="V142" s="53"/>
      <c r="W142" s="115"/>
      <c r="X142" s="52"/>
      <c r="Y142" s="53"/>
      <c r="Z142" s="113"/>
      <c r="AA142" s="114"/>
      <c r="AB142" s="53"/>
      <c r="AC142" s="53"/>
      <c r="AD142" s="53"/>
      <c r="AE142" s="115"/>
      <c r="AF142" s="52"/>
      <c r="AG142" s="53"/>
      <c r="AH142" s="116"/>
      <c r="AI142" s="114"/>
      <c r="AJ142" s="53"/>
      <c r="AK142" s="53"/>
      <c r="AL142" s="53"/>
      <c r="AM142" s="115"/>
      <c r="AN142" s="52"/>
      <c r="AO142" s="53"/>
      <c r="AP142" s="113"/>
      <c r="AQ142" s="114"/>
      <c r="AR142" s="53"/>
      <c r="AS142" s="53"/>
      <c r="AT142" s="115"/>
      <c r="AU142" s="115"/>
      <c r="AV142" s="52"/>
      <c r="AW142" s="53"/>
      <c r="AX142" s="113"/>
      <c r="AY142" s="114"/>
      <c r="AZ142" s="53"/>
      <c r="BA142" s="53"/>
      <c r="BB142" s="53"/>
      <c r="BC142" s="115"/>
      <c r="BD142" s="52"/>
      <c r="BE142" s="53"/>
      <c r="BF142" s="113"/>
      <c r="BG142" s="114"/>
      <c r="BH142" s="53"/>
      <c r="BI142" s="53"/>
      <c r="BJ142" s="115"/>
      <c r="BK142" s="115"/>
      <c r="BL142" s="52"/>
      <c r="BM142" s="53"/>
      <c r="BN142" s="113"/>
      <c r="BO142" s="114"/>
      <c r="BP142" s="53"/>
      <c r="BQ142" s="53"/>
      <c r="BR142" s="53"/>
      <c r="BS142" s="115"/>
      <c r="BT142" s="52"/>
      <c r="BU142" s="5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</row>
    <row r="143" spans="1:91" s="117" customFormat="1" ht="12.75">
      <c r="A143" s="113"/>
      <c r="B143" s="114"/>
      <c r="C143" s="114"/>
      <c r="D143" s="53"/>
      <c r="E143" s="53"/>
      <c r="F143" s="53"/>
      <c r="G143" s="115"/>
      <c r="H143" s="47"/>
      <c r="I143" s="53"/>
      <c r="J143" s="113"/>
      <c r="K143" s="114"/>
      <c r="L143" s="53"/>
      <c r="M143" s="53"/>
      <c r="N143" s="53"/>
      <c r="O143" s="115"/>
      <c r="P143" s="52"/>
      <c r="Q143" s="53"/>
      <c r="R143" s="113"/>
      <c r="S143" s="114"/>
      <c r="T143" s="53"/>
      <c r="U143" s="53"/>
      <c r="V143" s="53"/>
      <c r="W143" s="115"/>
      <c r="X143" s="52"/>
      <c r="Y143" s="53"/>
      <c r="Z143" s="113"/>
      <c r="AA143" s="114"/>
      <c r="AB143" s="53"/>
      <c r="AC143" s="53"/>
      <c r="AD143" s="53"/>
      <c r="AE143" s="115"/>
      <c r="AF143" s="52"/>
      <c r="AG143" s="53"/>
      <c r="AH143" s="116"/>
      <c r="AI143" s="114"/>
      <c r="AJ143" s="53"/>
      <c r="AK143" s="53"/>
      <c r="AL143" s="53"/>
      <c r="AM143" s="115"/>
      <c r="AN143" s="52"/>
      <c r="AO143" s="53"/>
      <c r="AP143" s="113"/>
      <c r="AQ143" s="114"/>
      <c r="AR143" s="53"/>
      <c r="AS143" s="53"/>
      <c r="AT143" s="115"/>
      <c r="AU143" s="115"/>
      <c r="AV143" s="52"/>
      <c r="AW143" s="53"/>
      <c r="AX143" s="113"/>
      <c r="AY143" s="114"/>
      <c r="AZ143" s="53"/>
      <c r="BA143" s="53"/>
      <c r="BB143" s="53"/>
      <c r="BC143" s="115"/>
      <c r="BD143" s="52"/>
      <c r="BE143" s="53"/>
      <c r="BF143" s="113"/>
      <c r="BG143" s="114"/>
      <c r="BH143" s="53"/>
      <c r="BI143" s="53"/>
      <c r="BJ143" s="115"/>
      <c r="BK143" s="115"/>
      <c r="BL143" s="52"/>
      <c r="BM143" s="53"/>
      <c r="BN143" s="113"/>
      <c r="BO143" s="114"/>
      <c r="BP143" s="53"/>
      <c r="BQ143" s="53"/>
      <c r="BR143" s="53"/>
      <c r="BS143" s="115"/>
      <c r="BT143" s="52"/>
      <c r="BU143" s="5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</row>
    <row r="144" spans="1:91" s="117" customFormat="1" ht="12.75">
      <c r="A144" s="113"/>
      <c r="B144" s="114"/>
      <c r="C144" s="114"/>
      <c r="D144" s="53"/>
      <c r="E144" s="53"/>
      <c r="F144" s="53"/>
      <c r="G144" s="115"/>
      <c r="H144" s="47"/>
      <c r="I144" s="53"/>
      <c r="J144" s="113"/>
      <c r="K144" s="114"/>
      <c r="L144" s="53"/>
      <c r="M144" s="53"/>
      <c r="N144" s="53"/>
      <c r="O144" s="115"/>
      <c r="P144" s="52"/>
      <c r="Q144" s="53"/>
      <c r="R144" s="113"/>
      <c r="S144" s="114"/>
      <c r="T144" s="53"/>
      <c r="U144" s="53"/>
      <c r="V144" s="53"/>
      <c r="W144" s="115"/>
      <c r="X144" s="52"/>
      <c r="Y144" s="53"/>
      <c r="Z144" s="113"/>
      <c r="AA144" s="114"/>
      <c r="AB144" s="53"/>
      <c r="AC144" s="53"/>
      <c r="AD144" s="53"/>
      <c r="AE144" s="115"/>
      <c r="AF144" s="52"/>
      <c r="AG144" s="53"/>
      <c r="AH144" s="116"/>
      <c r="AI144" s="114"/>
      <c r="AJ144" s="53"/>
      <c r="AK144" s="53"/>
      <c r="AL144" s="53"/>
      <c r="AM144" s="115"/>
      <c r="AN144" s="52"/>
      <c r="AO144" s="53"/>
      <c r="AP144" s="113"/>
      <c r="AQ144" s="114"/>
      <c r="AR144" s="53"/>
      <c r="AS144" s="53"/>
      <c r="AT144" s="115"/>
      <c r="AU144" s="115"/>
      <c r="AV144" s="52"/>
      <c r="AW144" s="53"/>
      <c r="AX144" s="113"/>
      <c r="AY144" s="114"/>
      <c r="AZ144" s="53"/>
      <c r="BA144" s="53"/>
      <c r="BB144" s="53"/>
      <c r="BC144" s="115"/>
      <c r="BD144" s="52"/>
      <c r="BE144" s="53"/>
      <c r="BF144" s="113"/>
      <c r="BG144" s="114"/>
      <c r="BH144" s="53"/>
      <c r="BI144" s="53"/>
      <c r="BJ144" s="115"/>
      <c r="BK144" s="115"/>
      <c r="BL144" s="52"/>
      <c r="BM144" s="53"/>
      <c r="BN144" s="113"/>
      <c r="BO144" s="114"/>
      <c r="BP144" s="53"/>
      <c r="BQ144" s="53"/>
      <c r="BR144" s="53"/>
      <c r="BS144" s="115"/>
      <c r="BT144" s="52"/>
      <c r="BU144" s="5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</row>
    <row r="145" spans="1:91" s="117" customFormat="1" ht="12.75">
      <c r="A145" s="113"/>
      <c r="B145" s="114"/>
      <c r="C145" s="114"/>
      <c r="D145" s="53"/>
      <c r="E145" s="53"/>
      <c r="F145" s="53"/>
      <c r="G145" s="115"/>
      <c r="H145" s="47"/>
      <c r="I145" s="53"/>
      <c r="J145" s="113"/>
      <c r="K145" s="114"/>
      <c r="L145" s="53"/>
      <c r="M145" s="53"/>
      <c r="N145" s="53"/>
      <c r="O145" s="115"/>
      <c r="P145" s="52"/>
      <c r="Q145" s="53"/>
      <c r="R145" s="113"/>
      <c r="S145" s="114"/>
      <c r="T145" s="53"/>
      <c r="U145" s="53"/>
      <c r="V145" s="53"/>
      <c r="W145" s="115"/>
      <c r="X145" s="52"/>
      <c r="Y145" s="53"/>
      <c r="Z145" s="113"/>
      <c r="AA145" s="114"/>
      <c r="AB145" s="53"/>
      <c r="AC145" s="53"/>
      <c r="AD145" s="53"/>
      <c r="AE145" s="115"/>
      <c r="AF145" s="52"/>
      <c r="AG145" s="53"/>
      <c r="AH145" s="116"/>
      <c r="AI145" s="114"/>
      <c r="AJ145" s="53"/>
      <c r="AK145" s="53"/>
      <c r="AL145" s="53"/>
      <c r="AM145" s="115"/>
      <c r="AN145" s="52"/>
      <c r="AO145" s="53"/>
      <c r="AP145" s="113"/>
      <c r="AQ145" s="114"/>
      <c r="AR145" s="53"/>
      <c r="AS145" s="53"/>
      <c r="AT145" s="115"/>
      <c r="AU145" s="115"/>
      <c r="AV145" s="52"/>
      <c r="AW145" s="53"/>
      <c r="AX145" s="113"/>
      <c r="AY145" s="114"/>
      <c r="AZ145" s="53"/>
      <c r="BA145" s="53"/>
      <c r="BB145" s="53"/>
      <c r="BC145" s="115"/>
      <c r="BD145" s="52"/>
      <c r="BE145" s="53"/>
      <c r="BF145" s="113"/>
      <c r="BG145" s="114"/>
      <c r="BH145" s="53"/>
      <c r="BI145" s="53"/>
      <c r="BJ145" s="115"/>
      <c r="BK145" s="115"/>
      <c r="BL145" s="52"/>
      <c r="BM145" s="53"/>
      <c r="BN145" s="113"/>
      <c r="BO145" s="114"/>
      <c r="BP145" s="53"/>
      <c r="BQ145" s="53"/>
      <c r="BR145" s="53"/>
      <c r="BS145" s="115"/>
      <c r="BT145" s="52"/>
      <c r="BU145" s="5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</row>
    <row r="146" spans="1:91" s="117" customFormat="1" ht="12.75">
      <c r="A146" s="113"/>
      <c r="B146" s="114"/>
      <c r="C146" s="114"/>
      <c r="D146" s="53"/>
      <c r="E146" s="53"/>
      <c r="F146" s="53"/>
      <c r="G146" s="115"/>
      <c r="H146" s="47"/>
      <c r="I146" s="53"/>
      <c r="J146" s="113"/>
      <c r="K146" s="114"/>
      <c r="L146" s="53"/>
      <c r="M146" s="53"/>
      <c r="N146" s="53"/>
      <c r="O146" s="115"/>
      <c r="P146" s="52"/>
      <c r="Q146" s="53"/>
      <c r="R146" s="113"/>
      <c r="S146" s="114"/>
      <c r="T146" s="53"/>
      <c r="U146" s="53"/>
      <c r="V146" s="53"/>
      <c r="W146" s="115"/>
      <c r="X146" s="52"/>
      <c r="Y146" s="53"/>
      <c r="Z146" s="113"/>
      <c r="AA146" s="114"/>
      <c r="AB146" s="53"/>
      <c r="AC146" s="53"/>
      <c r="AD146" s="53"/>
      <c r="AE146" s="115"/>
      <c r="AF146" s="52"/>
      <c r="AG146" s="53"/>
      <c r="AH146" s="116"/>
      <c r="AI146" s="114"/>
      <c r="AJ146" s="53"/>
      <c r="AK146" s="53"/>
      <c r="AL146" s="53"/>
      <c r="AM146" s="115"/>
      <c r="AN146" s="52"/>
      <c r="AO146" s="53"/>
      <c r="AP146" s="113"/>
      <c r="AQ146" s="114"/>
      <c r="AR146" s="53"/>
      <c r="AS146" s="53"/>
      <c r="AT146" s="115"/>
      <c r="AU146" s="115"/>
      <c r="AV146" s="52"/>
      <c r="AW146" s="53"/>
      <c r="AX146" s="113"/>
      <c r="AY146" s="114"/>
      <c r="AZ146" s="53"/>
      <c r="BA146" s="53"/>
      <c r="BB146" s="53"/>
      <c r="BC146" s="115"/>
      <c r="BD146" s="52"/>
      <c r="BE146" s="53"/>
      <c r="BF146" s="113"/>
      <c r="BG146" s="114"/>
      <c r="BH146" s="53"/>
      <c r="BI146" s="53"/>
      <c r="BJ146" s="115"/>
      <c r="BK146" s="115"/>
      <c r="BL146" s="52"/>
      <c r="BM146" s="53"/>
      <c r="BN146" s="113"/>
      <c r="BO146" s="114"/>
      <c r="BP146" s="53"/>
      <c r="BQ146" s="53"/>
      <c r="BR146" s="53"/>
      <c r="BS146" s="115"/>
      <c r="BT146" s="52"/>
      <c r="BU146" s="5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</row>
    <row r="147" spans="1:91" s="117" customFormat="1" ht="12.75">
      <c r="A147" s="113"/>
      <c r="B147" s="114"/>
      <c r="C147" s="114"/>
      <c r="D147" s="53"/>
      <c r="E147" s="53"/>
      <c r="F147" s="53"/>
      <c r="G147" s="115"/>
      <c r="H147" s="47"/>
      <c r="I147" s="53"/>
      <c r="J147" s="113"/>
      <c r="K147" s="114"/>
      <c r="L147" s="53"/>
      <c r="M147" s="53"/>
      <c r="N147" s="53"/>
      <c r="O147" s="115"/>
      <c r="P147" s="52"/>
      <c r="Q147" s="53"/>
      <c r="R147" s="113"/>
      <c r="S147" s="114"/>
      <c r="T147" s="53"/>
      <c r="U147" s="53"/>
      <c r="V147" s="53"/>
      <c r="W147" s="115"/>
      <c r="X147" s="52"/>
      <c r="Y147" s="53"/>
      <c r="Z147" s="113"/>
      <c r="AA147" s="114"/>
      <c r="AB147" s="53"/>
      <c r="AC147" s="53"/>
      <c r="AD147" s="53"/>
      <c r="AE147" s="115"/>
      <c r="AF147" s="52"/>
      <c r="AG147" s="53"/>
      <c r="AH147" s="116"/>
      <c r="AI147" s="114"/>
      <c r="AJ147" s="53"/>
      <c r="AK147" s="53"/>
      <c r="AL147" s="53"/>
      <c r="AM147" s="115"/>
      <c r="AN147" s="52"/>
      <c r="AO147" s="53"/>
      <c r="AP147" s="113"/>
      <c r="AQ147" s="114"/>
      <c r="AR147" s="53"/>
      <c r="AS147" s="53"/>
      <c r="AT147" s="115"/>
      <c r="AU147" s="115"/>
      <c r="AV147" s="52"/>
      <c r="AW147" s="53"/>
      <c r="AX147" s="113"/>
      <c r="AY147" s="114"/>
      <c r="AZ147" s="53"/>
      <c r="BA147" s="53"/>
      <c r="BB147" s="53"/>
      <c r="BC147" s="115"/>
      <c r="BD147" s="52"/>
      <c r="BE147" s="53"/>
      <c r="BF147" s="113"/>
      <c r="BG147" s="114"/>
      <c r="BH147" s="53"/>
      <c r="BI147" s="53"/>
      <c r="BJ147" s="115"/>
      <c r="BK147" s="115"/>
      <c r="BL147" s="52"/>
      <c r="BM147" s="53"/>
      <c r="BN147" s="113"/>
      <c r="BO147" s="114"/>
      <c r="BP147" s="53"/>
      <c r="BQ147" s="53"/>
      <c r="BR147" s="53"/>
      <c r="BS147" s="115"/>
      <c r="BT147" s="52"/>
      <c r="BU147" s="5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</row>
    <row r="148" spans="1:91" s="117" customFormat="1" ht="12.75">
      <c r="A148" s="113"/>
      <c r="B148" s="114"/>
      <c r="C148" s="114"/>
      <c r="D148" s="53"/>
      <c r="E148" s="53"/>
      <c r="F148" s="53"/>
      <c r="G148" s="115"/>
      <c r="H148" s="47"/>
      <c r="I148" s="53"/>
      <c r="J148" s="113"/>
      <c r="K148" s="114"/>
      <c r="L148" s="53"/>
      <c r="M148" s="53"/>
      <c r="N148" s="53"/>
      <c r="O148" s="115"/>
      <c r="P148" s="52"/>
      <c r="Q148" s="53"/>
      <c r="R148" s="113"/>
      <c r="S148" s="114"/>
      <c r="T148" s="53"/>
      <c r="U148" s="53"/>
      <c r="V148" s="53"/>
      <c r="W148" s="115"/>
      <c r="X148" s="52"/>
      <c r="Y148" s="53"/>
      <c r="Z148" s="113"/>
      <c r="AA148" s="114"/>
      <c r="AB148" s="53"/>
      <c r="AC148" s="53"/>
      <c r="AD148" s="53"/>
      <c r="AE148" s="115"/>
      <c r="AF148" s="52"/>
      <c r="AG148" s="53"/>
      <c r="AH148" s="116"/>
      <c r="AI148" s="114"/>
      <c r="AJ148" s="53"/>
      <c r="AK148" s="53"/>
      <c r="AL148" s="53"/>
      <c r="AM148" s="115"/>
      <c r="AN148" s="52"/>
      <c r="AO148" s="53"/>
      <c r="AP148" s="113"/>
      <c r="AQ148" s="114"/>
      <c r="AR148" s="53"/>
      <c r="AS148" s="53"/>
      <c r="AT148" s="115"/>
      <c r="AU148" s="115"/>
      <c r="AV148" s="52"/>
      <c r="AW148" s="53"/>
      <c r="AX148" s="113"/>
      <c r="AY148" s="114"/>
      <c r="AZ148" s="53"/>
      <c r="BA148" s="53"/>
      <c r="BB148" s="53"/>
      <c r="BC148" s="115"/>
      <c r="BD148" s="52"/>
      <c r="BE148" s="53"/>
      <c r="BF148" s="113"/>
      <c r="BG148" s="114"/>
      <c r="BH148" s="53"/>
      <c r="BI148" s="53"/>
      <c r="BJ148" s="115"/>
      <c r="BK148" s="115"/>
      <c r="BL148" s="52"/>
      <c r="BM148" s="53"/>
      <c r="BN148" s="113"/>
      <c r="BO148" s="114"/>
      <c r="BP148" s="53"/>
      <c r="BQ148" s="53"/>
      <c r="BR148" s="53"/>
      <c r="BS148" s="115"/>
      <c r="BT148" s="52"/>
      <c r="BU148" s="5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</row>
    <row r="149" spans="1:91" s="117" customFormat="1" ht="12.75">
      <c r="A149" s="113"/>
      <c r="B149" s="114"/>
      <c r="C149" s="114"/>
      <c r="D149" s="53"/>
      <c r="E149" s="53"/>
      <c r="F149" s="53"/>
      <c r="G149" s="115"/>
      <c r="H149" s="47"/>
      <c r="I149" s="53"/>
      <c r="J149" s="113"/>
      <c r="K149" s="114"/>
      <c r="L149" s="53"/>
      <c r="M149" s="53"/>
      <c r="N149" s="53"/>
      <c r="O149" s="115"/>
      <c r="P149" s="52"/>
      <c r="Q149" s="53"/>
      <c r="R149" s="113"/>
      <c r="S149" s="114"/>
      <c r="T149" s="53"/>
      <c r="U149" s="53"/>
      <c r="V149" s="53"/>
      <c r="W149" s="115"/>
      <c r="X149" s="52"/>
      <c r="Y149" s="53"/>
      <c r="Z149" s="113"/>
      <c r="AA149" s="114"/>
      <c r="AB149" s="53"/>
      <c r="AC149" s="53"/>
      <c r="AD149" s="53"/>
      <c r="AE149" s="115"/>
      <c r="AF149" s="52"/>
      <c r="AG149" s="53"/>
      <c r="AH149" s="116"/>
      <c r="AI149" s="114"/>
      <c r="AJ149" s="53"/>
      <c r="AK149" s="53"/>
      <c r="AL149" s="53"/>
      <c r="AM149" s="115"/>
      <c r="AN149" s="52"/>
      <c r="AO149" s="53"/>
      <c r="AP149" s="113"/>
      <c r="AQ149" s="114"/>
      <c r="AR149" s="53"/>
      <c r="AS149" s="53"/>
      <c r="AT149" s="115"/>
      <c r="AU149" s="115"/>
      <c r="AV149" s="52"/>
      <c r="AW149" s="53"/>
      <c r="AX149" s="113"/>
      <c r="AY149" s="114"/>
      <c r="AZ149" s="53"/>
      <c r="BA149" s="53"/>
      <c r="BB149" s="53"/>
      <c r="BC149" s="115"/>
      <c r="BD149" s="52"/>
      <c r="BE149" s="53"/>
      <c r="BF149" s="113"/>
      <c r="BG149" s="114"/>
      <c r="BH149" s="53"/>
      <c r="BI149" s="53"/>
      <c r="BJ149" s="115"/>
      <c r="BK149" s="115"/>
      <c r="BL149" s="52"/>
      <c r="BM149" s="53"/>
      <c r="BN149" s="113"/>
      <c r="BO149" s="114"/>
      <c r="BP149" s="53"/>
      <c r="BQ149" s="53"/>
      <c r="BR149" s="53"/>
      <c r="BS149" s="115"/>
      <c r="BT149" s="52"/>
      <c r="BU149" s="5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</row>
    <row r="150" spans="1:91" s="117" customFormat="1" ht="12.75">
      <c r="A150" s="113"/>
      <c r="B150" s="114"/>
      <c r="C150" s="114"/>
      <c r="D150" s="53"/>
      <c r="E150" s="53"/>
      <c r="F150" s="53"/>
      <c r="G150" s="115"/>
      <c r="H150" s="47"/>
      <c r="I150" s="53"/>
      <c r="J150" s="113"/>
      <c r="K150" s="114"/>
      <c r="L150" s="53"/>
      <c r="M150" s="53"/>
      <c r="N150" s="53"/>
      <c r="O150" s="115"/>
      <c r="P150" s="52"/>
      <c r="Q150" s="53"/>
      <c r="R150" s="113"/>
      <c r="S150" s="114"/>
      <c r="T150" s="53"/>
      <c r="U150" s="53"/>
      <c r="V150" s="53"/>
      <c r="W150" s="115"/>
      <c r="X150" s="52"/>
      <c r="Y150" s="53"/>
      <c r="Z150" s="113"/>
      <c r="AA150" s="114"/>
      <c r="AB150" s="53"/>
      <c r="AC150" s="53"/>
      <c r="AD150" s="53"/>
      <c r="AE150" s="115"/>
      <c r="AF150" s="52"/>
      <c r="AG150" s="53"/>
      <c r="AH150" s="116"/>
      <c r="AI150" s="114"/>
      <c r="AJ150" s="53"/>
      <c r="AK150" s="53"/>
      <c r="AL150" s="53"/>
      <c r="AM150" s="115"/>
      <c r="AN150" s="52"/>
      <c r="AO150" s="53"/>
      <c r="AP150" s="113"/>
      <c r="AQ150" s="114"/>
      <c r="AR150" s="53"/>
      <c r="AS150" s="53"/>
      <c r="AT150" s="115"/>
      <c r="AU150" s="115"/>
      <c r="AV150" s="52"/>
      <c r="AW150" s="53"/>
      <c r="AX150" s="113"/>
      <c r="AY150" s="114"/>
      <c r="AZ150" s="53"/>
      <c r="BA150" s="53"/>
      <c r="BB150" s="53"/>
      <c r="BC150" s="115"/>
      <c r="BD150" s="52"/>
      <c r="BE150" s="53"/>
      <c r="BF150" s="113"/>
      <c r="BG150" s="114"/>
      <c r="BH150" s="53"/>
      <c r="BI150" s="53"/>
      <c r="BJ150" s="115"/>
      <c r="BK150" s="115"/>
      <c r="BL150" s="52"/>
      <c r="BM150" s="53"/>
      <c r="BN150" s="113"/>
      <c r="BO150" s="114"/>
      <c r="BP150" s="53"/>
      <c r="BQ150" s="53"/>
      <c r="BR150" s="53"/>
      <c r="BS150" s="115"/>
      <c r="BT150" s="52"/>
      <c r="BU150" s="5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</row>
    <row r="151" spans="1:91" s="117" customFormat="1" ht="12.75">
      <c r="A151" s="113"/>
      <c r="B151" s="114"/>
      <c r="C151" s="114"/>
      <c r="D151" s="53"/>
      <c r="E151" s="53"/>
      <c r="F151" s="53"/>
      <c r="G151" s="115"/>
      <c r="H151" s="47"/>
      <c r="I151" s="53"/>
      <c r="J151" s="113"/>
      <c r="K151" s="114"/>
      <c r="L151" s="53"/>
      <c r="M151" s="53"/>
      <c r="N151" s="53"/>
      <c r="O151" s="115"/>
      <c r="P151" s="52"/>
      <c r="Q151" s="53"/>
      <c r="R151" s="113"/>
      <c r="S151" s="114"/>
      <c r="T151" s="53"/>
      <c r="U151" s="53"/>
      <c r="V151" s="53"/>
      <c r="W151" s="115"/>
      <c r="X151" s="52"/>
      <c r="Y151" s="53"/>
      <c r="Z151" s="113"/>
      <c r="AA151" s="114"/>
      <c r="AB151" s="53"/>
      <c r="AC151" s="53"/>
      <c r="AD151" s="53"/>
      <c r="AE151" s="115"/>
      <c r="AF151" s="52"/>
      <c r="AG151" s="53"/>
      <c r="AH151" s="116"/>
      <c r="AI151" s="114"/>
      <c r="AJ151" s="53"/>
      <c r="AK151" s="53"/>
      <c r="AL151" s="53"/>
      <c r="AM151" s="115"/>
      <c r="AN151" s="52"/>
      <c r="AO151" s="53"/>
      <c r="AP151" s="113"/>
      <c r="AQ151" s="114"/>
      <c r="AR151" s="53"/>
      <c r="AS151" s="53"/>
      <c r="AT151" s="115"/>
      <c r="AU151" s="115"/>
      <c r="AV151" s="52"/>
      <c r="AW151" s="53"/>
      <c r="AX151" s="113"/>
      <c r="AY151" s="114"/>
      <c r="AZ151" s="53"/>
      <c r="BA151" s="53"/>
      <c r="BB151" s="53"/>
      <c r="BC151" s="115"/>
      <c r="BD151" s="52"/>
      <c r="BE151" s="53"/>
      <c r="BF151" s="113"/>
      <c r="BG151" s="114"/>
      <c r="BH151" s="53"/>
      <c r="BI151" s="53"/>
      <c r="BJ151" s="115"/>
      <c r="BK151" s="115"/>
      <c r="BL151" s="52"/>
      <c r="BM151" s="53"/>
      <c r="BN151" s="113"/>
      <c r="BO151" s="114"/>
      <c r="BP151" s="53"/>
      <c r="BQ151" s="53"/>
      <c r="BR151" s="53"/>
      <c r="BS151" s="115"/>
      <c r="BT151" s="52"/>
      <c r="BU151" s="5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</row>
    <row r="152" spans="1:91" s="117" customFormat="1" ht="12.75">
      <c r="A152" s="113"/>
      <c r="B152" s="114"/>
      <c r="C152" s="114"/>
      <c r="D152" s="53"/>
      <c r="E152" s="53"/>
      <c r="F152" s="53"/>
      <c r="G152" s="115"/>
      <c r="H152" s="47"/>
      <c r="I152" s="53"/>
      <c r="J152" s="113"/>
      <c r="K152" s="114"/>
      <c r="L152" s="53"/>
      <c r="M152" s="53"/>
      <c r="N152" s="53"/>
      <c r="O152" s="115"/>
      <c r="P152" s="52"/>
      <c r="Q152" s="53"/>
      <c r="R152" s="113"/>
      <c r="S152" s="114"/>
      <c r="T152" s="53"/>
      <c r="U152" s="53"/>
      <c r="V152" s="53"/>
      <c r="W152" s="115"/>
      <c r="X152" s="52"/>
      <c r="Y152" s="53"/>
      <c r="Z152" s="113"/>
      <c r="AA152" s="114"/>
      <c r="AB152" s="53"/>
      <c r="AC152" s="53"/>
      <c r="AD152" s="53"/>
      <c r="AE152" s="115"/>
      <c r="AF152" s="52"/>
      <c r="AG152" s="53"/>
      <c r="AH152" s="116"/>
      <c r="AI152" s="114"/>
      <c r="AJ152" s="53"/>
      <c r="AK152" s="53"/>
      <c r="AL152" s="53"/>
      <c r="AM152" s="115"/>
      <c r="AN152" s="52"/>
      <c r="AO152" s="53"/>
      <c r="AP152" s="113"/>
      <c r="AQ152" s="114"/>
      <c r="AR152" s="53"/>
      <c r="AS152" s="53"/>
      <c r="AT152" s="115"/>
      <c r="AU152" s="115"/>
      <c r="AV152" s="52"/>
      <c r="AW152" s="53"/>
      <c r="AX152" s="113"/>
      <c r="AY152" s="114"/>
      <c r="AZ152" s="53"/>
      <c r="BA152" s="53"/>
      <c r="BB152" s="53"/>
      <c r="BC152" s="115"/>
      <c r="BD152" s="52"/>
      <c r="BE152" s="53"/>
      <c r="BF152" s="113"/>
      <c r="BG152" s="114"/>
      <c r="BH152" s="53"/>
      <c r="BI152" s="53"/>
      <c r="BJ152" s="115"/>
      <c r="BK152" s="115"/>
      <c r="BL152" s="52"/>
      <c r="BM152" s="53"/>
      <c r="BN152" s="113"/>
      <c r="BO152" s="114"/>
      <c r="BP152" s="53"/>
      <c r="BQ152" s="53"/>
      <c r="BR152" s="53"/>
      <c r="BS152" s="115"/>
      <c r="BT152" s="52"/>
      <c r="BU152" s="5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</row>
    <row r="153" spans="1:91" s="117" customFormat="1" ht="12.75">
      <c r="A153" s="113"/>
      <c r="B153" s="114"/>
      <c r="C153" s="114"/>
      <c r="D153" s="53"/>
      <c r="E153" s="53"/>
      <c r="F153" s="53"/>
      <c r="G153" s="115"/>
      <c r="H153" s="47"/>
      <c r="I153" s="53"/>
      <c r="J153" s="113"/>
      <c r="K153" s="114"/>
      <c r="L153" s="53"/>
      <c r="M153" s="53"/>
      <c r="N153" s="53"/>
      <c r="O153" s="115"/>
      <c r="P153" s="52"/>
      <c r="Q153" s="53"/>
      <c r="R153" s="113"/>
      <c r="S153" s="114"/>
      <c r="T153" s="53"/>
      <c r="U153" s="53"/>
      <c r="V153" s="53"/>
      <c r="W153" s="115"/>
      <c r="X153" s="52"/>
      <c r="Y153" s="53"/>
      <c r="Z153" s="113"/>
      <c r="AA153" s="114"/>
      <c r="AB153" s="53"/>
      <c r="AC153" s="53"/>
      <c r="AD153" s="53"/>
      <c r="AE153" s="115"/>
      <c r="AF153" s="52"/>
      <c r="AG153" s="53"/>
      <c r="AH153" s="116"/>
      <c r="AI153" s="114"/>
      <c r="AJ153" s="53"/>
      <c r="AK153" s="53"/>
      <c r="AL153" s="53"/>
      <c r="AM153" s="115"/>
      <c r="AN153" s="52"/>
      <c r="AO153" s="53"/>
      <c r="AP153" s="113"/>
      <c r="AQ153" s="114"/>
      <c r="AR153" s="53"/>
      <c r="AS153" s="53"/>
      <c r="AT153" s="115"/>
      <c r="AU153" s="115"/>
      <c r="AV153" s="52"/>
      <c r="AW153" s="53"/>
      <c r="AX153" s="113"/>
      <c r="AY153" s="114"/>
      <c r="AZ153" s="53"/>
      <c r="BA153" s="53"/>
      <c r="BB153" s="53"/>
      <c r="BC153" s="115"/>
      <c r="BD153" s="52"/>
      <c r="BE153" s="53"/>
      <c r="BF153" s="113"/>
      <c r="BG153" s="114"/>
      <c r="BH153" s="53"/>
      <c r="BI153" s="53"/>
      <c r="BJ153" s="115"/>
      <c r="BK153" s="115"/>
      <c r="BL153" s="52"/>
      <c r="BM153" s="53"/>
      <c r="BN153" s="113"/>
      <c r="BO153" s="114"/>
      <c r="BP153" s="53"/>
      <c r="BQ153" s="53"/>
      <c r="BR153" s="53"/>
      <c r="BS153" s="115"/>
      <c r="BT153" s="52"/>
      <c r="BU153" s="5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</row>
    <row r="154" spans="1:91" s="117" customFormat="1" ht="12.75">
      <c r="A154" s="113"/>
      <c r="B154" s="114"/>
      <c r="C154" s="114"/>
      <c r="D154" s="53"/>
      <c r="E154" s="53"/>
      <c r="F154" s="53"/>
      <c r="G154" s="115"/>
      <c r="H154" s="47"/>
      <c r="I154" s="53"/>
      <c r="J154" s="113"/>
      <c r="K154" s="114"/>
      <c r="L154" s="53"/>
      <c r="M154" s="53"/>
      <c r="N154" s="53"/>
      <c r="O154" s="115"/>
      <c r="P154" s="52"/>
      <c r="Q154" s="53"/>
      <c r="R154" s="113"/>
      <c r="S154" s="114"/>
      <c r="T154" s="53"/>
      <c r="U154" s="53"/>
      <c r="V154" s="53"/>
      <c r="W154" s="115"/>
      <c r="X154" s="52"/>
      <c r="Y154" s="53"/>
      <c r="Z154" s="113"/>
      <c r="AA154" s="114"/>
      <c r="AB154" s="53"/>
      <c r="AC154" s="53"/>
      <c r="AD154" s="53"/>
      <c r="AE154" s="115"/>
      <c r="AF154" s="52"/>
      <c r="AG154" s="53"/>
      <c r="AH154" s="116"/>
      <c r="AI154" s="114"/>
      <c r="AJ154" s="53"/>
      <c r="AK154" s="53"/>
      <c r="AL154" s="53"/>
      <c r="AM154" s="115"/>
      <c r="AN154" s="52"/>
      <c r="AO154" s="53"/>
      <c r="AP154" s="113"/>
      <c r="AQ154" s="114"/>
      <c r="AR154" s="53"/>
      <c r="AS154" s="53"/>
      <c r="AT154" s="115"/>
      <c r="AU154" s="115"/>
      <c r="AV154" s="52"/>
      <c r="AW154" s="53"/>
      <c r="AX154" s="113"/>
      <c r="AY154" s="114"/>
      <c r="AZ154" s="53"/>
      <c r="BA154" s="53"/>
      <c r="BB154" s="53"/>
      <c r="BC154" s="115"/>
      <c r="BD154" s="52"/>
      <c r="BE154" s="53"/>
      <c r="BF154" s="113"/>
      <c r="BG154" s="114"/>
      <c r="BH154" s="53"/>
      <c r="BI154" s="53"/>
      <c r="BJ154" s="115"/>
      <c r="BK154" s="115"/>
      <c r="BL154" s="52"/>
      <c r="BM154" s="53"/>
      <c r="BN154" s="113"/>
      <c r="BO154" s="114"/>
      <c r="BP154" s="53"/>
      <c r="BQ154" s="53"/>
      <c r="BR154" s="53"/>
      <c r="BS154" s="115"/>
      <c r="BT154" s="52"/>
      <c r="BU154" s="5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</row>
    <row r="155" spans="1:91" s="117" customFormat="1" ht="12.75">
      <c r="A155" s="113"/>
      <c r="B155" s="114"/>
      <c r="C155" s="114"/>
      <c r="D155" s="53"/>
      <c r="E155" s="53"/>
      <c r="F155" s="53"/>
      <c r="G155" s="115"/>
      <c r="H155" s="47"/>
      <c r="I155" s="53"/>
      <c r="J155" s="113"/>
      <c r="K155" s="114"/>
      <c r="L155" s="53"/>
      <c r="M155" s="53"/>
      <c r="N155" s="53"/>
      <c r="O155" s="115"/>
      <c r="P155" s="52"/>
      <c r="Q155" s="53"/>
      <c r="R155" s="113"/>
      <c r="S155" s="114"/>
      <c r="T155" s="53"/>
      <c r="U155" s="53"/>
      <c r="V155" s="53"/>
      <c r="W155" s="115"/>
      <c r="X155" s="52"/>
      <c r="Y155" s="53"/>
      <c r="Z155" s="113"/>
      <c r="AA155" s="114"/>
      <c r="AB155" s="53"/>
      <c r="AC155" s="53"/>
      <c r="AD155" s="53"/>
      <c r="AE155" s="115"/>
      <c r="AF155" s="52"/>
      <c r="AG155" s="53"/>
      <c r="AH155" s="116"/>
      <c r="AI155" s="114"/>
      <c r="AJ155" s="53"/>
      <c r="AK155" s="53"/>
      <c r="AL155" s="53"/>
      <c r="AM155" s="115"/>
      <c r="AN155" s="52"/>
      <c r="AO155" s="53"/>
      <c r="AP155" s="113"/>
      <c r="AQ155" s="114"/>
      <c r="AR155" s="53"/>
      <c r="AS155" s="53"/>
      <c r="AT155" s="115"/>
      <c r="AU155" s="115"/>
      <c r="AV155" s="52"/>
      <c r="AW155" s="53"/>
      <c r="AX155" s="113"/>
      <c r="AY155" s="114"/>
      <c r="AZ155" s="53"/>
      <c r="BA155" s="53"/>
      <c r="BB155" s="53"/>
      <c r="BC155" s="115"/>
      <c r="BD155" s="52"/>
      <c r="BE155" s="53"/>
      <c r="BF155" s="113"/>
      <c r="BG155" s="114"/>
      <c r="BH155" s="53"/>
      <c r="BI155" s="53"/>
      <c r="BJ155" s="115"/>
      <c r="BK155" s="115"/>
      <c r="BL155" s="52"/>
      <c r="BM155" s="53"/>
      <c r="BN155" s="113"/>
      <c r="BO155" s="114"/>
      <c r="BP155" s="53"/>
      <c r="BQ155" s="53"/>
      <c r="BR155" s="53"/>
      <c r="BS155" s="115"/>
      <c r="BT155" s="52"/>
      <c r="BU155" s="5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</row>
    <row r="156" spans="1:91" s="117" customFormat="1" ht="12.75">
      <c r="A156" s="113"/>
      <c r="B156" s="114"/>
      <c r="C156" s="114"/>
      <c r="D156" s="53"/>
      <c r="E156" s="53"/>
      <c r="F156" s="53"/>
      <c r="G156" s="115"/>
      <c r="H156" s="47"/>
      <c r="I156" s="53"/>
      <c r="J156" s="113"/>
      <c r="K156" s="114"/>
      <c r="L156" s="53"/>
      <c r="M156" s="53"/>
      <c r="N156" s="53"/>
      <c r="O156" s="115"/>
      <c r="P156" s="52"/>
      <c r="Q156" s="53"/>
      <c r="R156" s="113"/>
      <c r="S156" s="114"/>
      <c r="T156" s="53"/>
      <c r="U156" s="53"/>
      <c r="V156" s="53"/>
      <c r="W156" s="115"/>
      <c r="X156" s="52"/>
      <c r="Y156" s="53"/>
      <c r="Z156" s="113"/>
      <c r="AA156" s="114"/>
      <c r="AB156" s="53"/>
      <c r="AC156" s="53"/>
      <c r="AD156" s="53"/>
      <c r="AE156" s="115"/>
      <c r="AF156" s="52"/>
      <c r="AG156" s="53"/>
      <c r="AH156" s="116"/>
      <c r="AI156" s="114"/>
      <c r="AJ156" s="53"/>
      <c r="AK156" s="53"/>
      <c r="AL156" s="53"/>
      <c r="AM156" s="115"/>
      <c r="AN156" s="52"/>
      <c r="AO156" s="53"/>
      <c r="AP156" s="113"/>
      <c r="AQ156" s="114"/>
      <c r="AR156" s="53"/>
      <c r="AS156" s="53"/>
      <c r="AT156" s="115"/>
      <c r="AU156" s="115"/>
      <c r="AV156" s="52"/>
      <c r="AW156" s="53"/>
      <c r="AX156" s="113"/>
      <c r="AY156" s="114"/>
      <c r="AZ156" s="53"/>
      <c r="BA156" s="53"/>
      <c r="BB156" s="53"/>
      <c r="BC156" s="115"/>
      <c r="BD156" s="52"/>
      <c r="BE156" s="53"/>
      <c r="BF156" s="113"/>
      <c r="BG156" s="114"/>
      <c r="BH156" s="53"/>
      <c r="BI156" s="53"/>
      <c r="BJ156" s="115"/>
      <c r="BK156" s="115"/>
      <c r="BL156" s="52"/>
      <c r="BM156" s="53"/>
      <c r="BN156" s="113"/>
      <c r="BO156" s="114"/>
      <c r="BP156" s="53"/>
      <c r="BQ156" s="53"/>
      <c r="BR156" s="53"/>
      <c r="BS156" s="115"/>
      <c r="BT156" s="52"/>
      <c r="BU156" s="5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</row>
    <row r="157" spans="1:91" s="117" customFormat="1" ht="12.75">
      <c r="A157" s="113"/>
      <c r="B157" s="114"/>
      <c r="C157" s="114"/>
      <c r="D157" s="53"/>
      <c r="E157" s="53"/>
      <c r="F157" s="53"/>
      <c r="G157" s="115"/>
      <c r="H157" s="47"/>
      <c r="I157" s="53"/>
      <c r="J157" s="113"/>
      <c r="K157" s="114"/>
      <c r="L157" s="53"/>
      <c r="M157" s="53"/>
      <c r="N157" s="53"/>
      <c r="O157" s="115"/>
      <c r="P157" s="52"/>
      <c r="Q157" s="53"/>
      <c r="R157" s="113"/>
      <c r="S157" s="114"/>
      <c r="T157" s="53"/>
      <c r="U157" s="53"/>
      <c r="V157" s="53"/>
      <c r="W157" s="115"/>
      <c r="X157" s="52"/>
      <c r="Y157" s="53"/>
      <c r="Z157" s="113"/>
      <c r="AA157" s="114"/>
      <c r="AB157" s="53"/>
      <c r="AC157" s="53"/>
      <c r="AD157" s="53"/>
      <c r="AE157" s="115"/>
      <c r="AF157" s="52"/>
      <c r="AG157" s="53"/>
      <c r="AH157" s="116"/>
      <c r="AI157" s="114"/>
      <c r="AJ157" s="53"/>
      <c r="AK157" s="53"/>
      <c r="AL157" s="53"/>
      <c r="AM157" s="115"/>
      <c r="AN157" s="52"/>
      <c r="AO157" s="53"/>
      <c r="AP157" s="113"/>
      <c r="AQ157" s="114"/>
      <c r="AR157" s="53"/>
      <c r="AS157" s="53"/>
      <c r="AT157" s="115"/>
      <c r="AU157" s="115"/>
      <c r="AV157" s="52"/>
      <c r="AW157" s="53"/>
      <c r="AX157" s="113"/>
      <c r="AY157" s="114"/>
      <c r="AZ157" s="53"/>
      <c r="BA157" s="53"/>
      <c r="BB157" s="53"/>
      <c r="BC157" s="115"/>
      <c r="BD157" s="52"/>
      <c r="BE157" s="53"/>
      <c r="BF157" s="113"/>
      <c r="BG157" s="114"/>
      <c r="BH157" s="53"/>
      <c r="BI157" s="53"/>
      <c r="BJ157" s="115"/>
      <c r="BK157" s="115"/>
      <c r="BL157" s="52"/>
      <c r="BM157" s="53"/>
      <c r="BN157" s="113"/>
      <c r="BO157" s="114"/>
      <c r="BP157" s="53"/>
      <c r="BQ157" s="53"/>
      <c r="BR157" s="53"/>
      <c r="BS157" s="115"/>
      <c r="BT157" s="52"/>
      <c r="BU157" s="5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</row>
    <row r="158" spans="1:91" s="117" customFormat="1" ht="12.75">
      <c r="A158" s="113"/>
      <c r="B158" s="114"/>
      <c r="C158" s="114"/>
      <c r="D158" s="53"/>
      <c r="E158" s="53"/>
      <c r="F158" s="53"/>
      <c r="G158" s="115"/>
      <c r="H158" s="47"/>
      <c r="I158" s="53"/>
      <c r="J158" s="113"/>
      <c r="K158" s="114"/>
      <c r="L158" s="53"/>
      <c r="M158" s="53"/>
      <c r="N158" s="53"/>
      <c r="O158" s="115"/>
      <c r="P158" s="52"/>
      <c r="Q158" s="53"/>
      <c r="R158" s="113"/>
      <c r="S158" s="114"/>
      <c r="T158" s="53"/>
      <c r="U158" s="53"/>
      <c r="V158" s="53"/>
      <c r="W158" s="115"/>
      <c r="X158" s="52"/>
      <c r="Y158" s="53"/>
      <c r="Z158" s="113"/>
      <c r="AA158" s="114"/>
      <c r="AB158" s="53"/>
      <c r="AC158" s="53"/>
      <c r="AD158" s="53"/>
      <c r="AE158" s="115"/>
      <c r="AF158" s="52"/>
      <c r="AG158" s="53"/>
      <c r="AH158" s="116"/>
      <c r="AI158" s="114"/>
      <c r="AJ158" s="53"/>
      <c r="AK158" s="53"/>
      <c r="AL158" s="53"/>
      <c r="AM158" s="115"/>
      <c r="AN158" s="52"/>
      <c r="AO158" s="53"/>
      <c r="AP158" s="113"/>
      <c r="AQ158" s="114"/>
      <c r="AR158" s="53"/>
      <c r="AS158" s="53"/>
      <c r="AT158" s="115"/>
      <c r="AU158" s="115"/>
      <c r="AV158" s="52"/>
      <c r="AW158" s="53"/>
      <c r="AX158" s="113"/>
      <c r="AY158" s="114"/>
      <c r="AZ158" s="53"/>
      <c r="BA158" s="53"/>
      <c r="BB158" s="53"/>
      <c r="BC158" s="115"/>
      <c r="BD158" s="52"/>
      <c r="BE158" s="53"/>
      <c r="BF158" s="113"/>
      <c r="BG158" s="114"/>
      <c r="BH158" s="53"/>
      <c r="BI158" s="53"/>
      <c r="BJ158" s="115"/>
      <c r="BK158" s="115"/>
      <c r="BL158" s="52"/>
      <c r="BM158" s="53"/>
      <c r="BN158" s="113"/>
      <c r="BO158" s="114"/>
      <c r="BP158" s="53"/>
      <c r="BQ158" s="53"/>
      <c r="BR158" s="53"/>
      <c r="BS158" s="115"/>
      <c r="BT158" s="52"/>
      <c r="BU158" s="5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</row>
    <row r="159" spans="1:91" s="117" customFormat="1" ht="12.75">
      <c r="A159" s="113"/>
      <c r="B159" s="114"/>
      <c r="C159" s="114"/>
      <c r="D159" s="53"/>
      <c r="E159" s="53"/>
      <c r="F159" s="53"/>
      <c r="G159" s="115"/>
      <c r="H159" s="47"/>
      <c r="I159" s="53"/>
      <c r="J159" s="113"/>
      <c r="K159" s="114"/>
      <c r="L159" s="53"/>
      <c r="M159" s="53"/>
      <c r="N159" s="53"/>
      <c r="O159" s="115"/>
      <c r="P159" s="52"/>
      <c r="Q159" s="53"/>
      <c r="R159" s="113"/>
      <c r="S159" s="114"/>
      <c r="T159" s="53"/>
      <c r="U159" s="53"/>
      <c r="V159" s="53"/>
      <c r="W159" s="115"/>
      <c r="X159" s="52"/>
      <c r="Y159" s="53"/>
      <c r="Z159" s="113"/>
      <c r="AA159" s="114"/>
      <c r="AB159" s="53"/>
      <c r="AC159" s="53"/>
      <c r="AD159" s="53"/>
      <c r="AE159" s="115"/>
      <c r="AF159" s="52"/>
      <c r="AG159" s="53"/>
      <c r="AH159" s="116"/>
      <c r="AI159" s="114"/>
      <c r="AJ159" s="53"/>
      <c r="AK159" s="53"/>
      <c r="AL159" s="53"/>
      <c r="AM159" s="115"/>
      <c r="AN159" s="52"/>
      <c r="AO159" s="53"/>
      <c r="AP159" s="113"/>
      <c r="AQ159" s="114"/>
      <c r="AR159" s="53"/>
      <c r="AS159" s="53"/>
      <c r="AT159" s="115"/>
      <c r="AU159" s="115"/>
      <c r="AV159" s="52"/>
      <c r="AW159" s="53"/>
      <c r="AX159" s="113"/>
      <c r="AY159" s="114"/>
      <c r="AZ159" s="53"/>
      <c r="BA159" s="53"/>
      <c r="BB159" s="53"/>
      <c r="BC159" s="115"/>
      <c r="BD159" s="52"/>
      <c r="BE159" s="53"/>
      <c r="BF159" s="113"/>
      <c r="BG159" s="114"/>
      <c r="BH159" s="53"/>
      <c r="BI159" s="53"/>
      <c r="BJ159" s="115"/>
      <c r="BK159" s="115"/>
      <c r="BL159" s="52"/>
      <c r="BM159" s="53"/>
      <c r="BN159" s="113"/>
      <c r="BO159" s="114"/>
      <c r="BP159" s="53"/>
      <c r="BQ159" s="53"/>
      <c r="BR159" s="53"/>
      <c r="BS159" s="115"/>
      <c r="BT159" s="52"/>
      <c r="BU159" s="5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</row>
    <row r="160" spans="1:91" s="117" customFormat="1" ht="12.75">
      <c r="A160" s="113"/>
      <c r="B160" s="114"/>
      <c r="C160" s="114"/>
      <c r="D160" s="53"/>
      <c r="E160" s="53"/>
      <c r="F160" s="53"/>
      <c r="G160" s="115"/>
      <c r="H160" s="47"/>
      <c r="I160" s="53"/>
      <c r="J160" s="113"/>
      <c r="K160" s="114"/>
      <c r="L160" s="53"/>
      <c r="M160" s="53"/>
      <c r="N160" s="53"/>
      <c r="O160" s="115"/>
      <c r="P160" s="52"/>
      <c r="Q160" s="53"/>
      <c r="R160" s="113"/>
      <c r="S160" s="114"/>
      <c r="T160" s="53"/>
      <c r="U160" s="53"/>
      <c r="V160" s="53"/>
      <c r="W160" s="115"/>
      <c r="X160" s="52"/>
      <c r="Y160" s="53"/>
      <c r="Z160" s="113"/>
      <c r="AA160" s="114"/>
      <c r="AB160" s="53"/>
      <c r="AC160" s="53"/>
      <c r="AD160" s="53"/>
      <c r="AE160" s="115"/>
      <c r="AF160" s="52"/>
      <c r="AG160" s="53"/>
      <c r="AH160" s="116"/>
      <c r="AI160" s="114"/>
      <c r="AJ160" s="53"/>
      <c r="AK160" s="53"/>
      <c r="AL160" s="53"/>
      <c r="AM160" s="115"/>
      <c r="AN160" s="52"/>
      <c r="AO160" s="53"/>
      <c r="AP160" s="113"/>
      <c r="AQ160" s="114"/>
      <c r="AR160" s="53"/>
      <c r="AS160" s="53"/>
      <c r="AT160" s="115"/>
      <c r="AU160" s="115"/>
      <c r="AV160" s="52"/>
      <c r="AW160" s="53"/>
      <c r="AX160" s="113"/>
      <c r="AY160" s="114"/>
      <c r="AZ160" s="53"/>
      <c r="BA160" s="53"/>
      <c r="BB160" s="53"/>
      <c r="BC160" s="115"/>
      <c r="BD160" s="52"/>
      <c r="BE160" s="53"/>
      <c r="BF160" s="113"/>
      <c r="BG160" s="114"/>
      <c r="BH160" s="53"/>
      <c r="BI160" s="53"/>
      <c r="BJ160" s="115"/>
      <c r="BK160" s="115"/>
      <c r="BL160" s="52"/>
      <c r="BM160" s="53"/>
      <c r="BN160" s="113"/>
      <c r="BO160" s="114"/>
      <c r="BP160" s="53"/>
      <c r="BQ160" s="53"/>
      <c r="BR160" s="53"/>
      <c r="BS160" s="115"/>
      <c r="BT160" s="52"/>
      <c r="BU160" s="5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</row>
    <row r="161" spans="1:73" ht="12.75">
      <c r="A161" s="3"/>
      <c r="B161" s="3"/>
      <c r="C161" s="3"/>
      <c r="D161" s="3"/>
      <c r="E161" s="3"/>
      <c r="F161" s="3"/>
      <c r="G161" s="3"/>
      <c r="H161" s="54"/>
      <c r="I161" s="3"/>
      <c r="J161" s="3"/>
      <c r="K161" s="3"/>
      <c r="L161" s="3"/>
      <c r="M161" s="3"/>
      <c r="N161" s="3"/>
      <c r="O161" s="3"/>
      <c r="P161" s="54"/>
      <c r="Q161" s="3"/>
      <c r="R161" s="3"/>
      <c r="S161" s="3"/>
      <c r="T161" s="3"/>
      <c r="U161" s="3"/>
      <c r="V161" s="3"/>
      <c r="W161" s="3"/>
      <c r="X161" s="54"/>
      <c r="Y161" s="3"/>
      <c r="Z161" s="3"/>
      <c r="AA161" s="3"/>
      <c r="AB161" s="3"/>
      <c r="AC161" s="3"/>
      <c r="AD161" s="3"/>
      <c r="AE161" s="3"/>
      <c r="AF161" s="54"/>
      <c r="AG161" s="3"/>
      <c r="AH161" s="3"/>
      <c r="AI161" s="3"/>
      <c r="AJ161" s="3"/>
      <c r="AK161" s="3"/>
      <c r="AL161" s="3"/>
      <c r="AM161" s="3"/>
      <c r="AN161" s="54"/>
      <c r="AO161" s="3"/>
      <c r="AP161" s="3"/>
      <c r="AQ161" s="3"/>
      <c r="AR161" s="3"/>
      <c r="AS161" s="3"/>
      <c r="AT161" s="3"/>
      <c r="AU161" s="3"/>
      <c r="AV161" s="54"/>
      <c r="AW161" s="3"/>
      <c r="AX161" s="3"/>
      <c r="AY161" s="3"/>
      <c r="AZ161" s="3"/>
      <c r="BA161" s="3"/>
      <c r="BB161" s="3"/>
      <c r="BC161" s="3"/>
      <c r="BD161" s="54"/>
      <c r="BE161" s="3"/>
      <c r="BF161" s="3"/>
      <c r="BG161" s="3"/>
      <c r="BH161" s="3"/>
      <c r="BI161" s="3"/>
      <c r="BJ161" s="3"/>
      <c r="BK161" s="3"/>
      <c r="BL161" s="54"/>
      <c r="BM161" s="3"/>
      <c r="BN161" s="3"/>
      <c r="BO161" s="3"/>
      <c r="BP161" s="3"/>
      <c r="BQ161" s="3"/>
      <c r="BR161" s="3"/>
      <c r="BS161" s="3"/>
      <c r="BT161" s="54"/>
      <c r="BU161" s="3"/>
    </row>
    <row r="162" spans="2:67" ht="13.5" thickBot="1">
      <c r="B162" s="4"/>
      <c r="C162" s="4"/>
      <c r="K162" s="4"/>
      <c r="S162" s="4"/>
      <c r="AA162" s="4"/>
      <c r="AI162" s="4"/>
      <c r="AQ162" s="4"/>
      <c r="AY162" s="4"/>
      <c r="BG162" s="4"/>
      <c r="BO162" s="4"/>
    </row>
    <row r="163" spans="1:75" ht="14.25" thickBot="1" thickTop="1">
      <c r="A163" s="5"/>
      <c r="B163" s="73"/>
      <c r="C163" s="7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4.25" thickBot="1" thickTop="1">
      <c r="A164" s="5"/>
      <c r="B164" s="74"/>
      <c r="C164" s="7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3" ht="14.25" thickBot="1" thickTop="1">
      <c r="A165" s="5"/>
      <c r="B165" s="75"/>
      <c r="C165" s="7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</row>
    <row r="166" spans="1:73" ht="14.25" thickBot="1" thickTop="1">
      <c r="A166" s="5"/>
      <c r="B166" s="75"/>
      <c r="C166" s="7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</row>
    <row r="167" spans="1:67" ht="13.5" thickTop="1">
      <c r="A167" s="5"/>
      <c r="B167" s="5"/>
      <c r="C167" s="5"/>
      <c r="J167" s="5"/>
      <c r="K167" s="5"/>
      <c r="R167" s="5"/>
      <c r="S167" s="5"/>
      <c r="Z167" s="5"/>
      <c r="AA167" s="5"/>
      <c r="AI167" s="5"/>
      <c r="AP167" s="5"/>
      <c r="AQ167" s="5"/>
      <c r="AX167" s="5"/>
      <c r="AY167" s="5"/>
      <c r="BF167" s="5"/>
      <c r="BG167" s="5"/>
      <c r="BN167" s="5"/>
      <c r="BO167" s="5"/>
    </row>
    <row r="168" spans="1:73" ht="12.75">
      <c r="A168" s="105"/>
      <c r="B168" s="106"/>
      <c r="C168" s="106"/>
      <c r="D168" s="107"/>
      <c r="E168" s="107"/>
      <c r="F168" s="107"/>
      <c r="G168" s="42"/>
      <c r="H168" s="108"/>
      <c r="I168" s="107"/>
      <c r="J168" s="109"/>
      <c r="K168" s="106"/>
      <c r="L168" s="107"/>
      <c r="M168" s="107"/>
      <c r="N168" s="107"/>
      <c r="O168" s="42"/>
      <c r="P168" s="110"/>
      <c r="Q168" s="107"/>
      <c r="R168" s="109"/>
      <c r="S168" s="106"/>
      <c r="T168" s="107"/>
      <c r="U168" s="107"/>
      <c r="V168" s="107"/>
      <c r="W168" s="111"/>
      <c r="X168" s="110"/>
      <c r="Y168" s="107"/>
      <c r="Z168" s="109"/>
      <c r="AA168" s="106"/>
      <c r="AB168" s="107"/>
      <c r="AC168" s="107"/>
      <c r="AD168" s="107"/>
      <c r="AE168" s="42"/>
      <c r="AF168" s="110"/>
      <c r="AG168" s="107"/>
      <c r="AH168" s="112"/>
      <c r="AI168" s="106"/>
      <c r="AJ168" s="107"/>
      <c r="AK168" s="107"/>
      <c r="AL168" s="107"/>
      <c r="AM168" s="42"/>
      <c r="AN168" s="110"/>
      <c r="AO168" s="107"/>
      <c r="AP168" s="109"/>
      <c r="AQ168" s="106"/>
      <c r="AR168" s="107"/>
      <c r="AS168" s="107"/>
      <c r="AT168" s="107"/>
      <c r="AU168" s="42"/>
      <c r="AV168" s="110"/>
      <c r="AW168" s="107"/>
      <c r="AX168" s="109"/>
      <c r="AY168" s="106"/>
      <c r="AZ168" s="107"/>
      <c r="BA168" s="107"/>
      <c r="BB168" s="107"/>
      <c r="BC168" s="42"/>
      <c r="BD168" s="110"/>
      <c r="BE168" s="107"/>
      <c r="BF168" s="109"/>
      <c r="BG168" s="106"/>
      <c r="BH168" s="107"/>
      <c r="BI168" s="107"/>
      <c r="BJ168" s="107"/>
      <c r="BK168" s="42"/>
      <c r="BL168" s="110"/>
      <c r="BM168" s="107"/>
      <c r="BN168" s="109"/>
      <c r="BO168" s="106"/>
      <c r="BP168" s="107"/>
      <c r="BQ168" s="107"/>
      <c r="BR168" s="107"/>
      <c r="BS168" s="42"/>
      <c r="BT168" s="110"/>
      <c r="BU168" s="107"/>
    </row>
    <row r="169" spans="1:67" ht="12.75">
      <c r="A169" s="5"/>
      <c r="B169" s="5"/>
      <c r="C169" s="5"/>
      <c r="J169" s="5"/>
      <c r="K169" s="5"/>
      <c r="R169" s="5"/>
      <c r="S169" s="5"/>
      <c r="Z169" s="5"/>
      <c r="AA169" s="5"/>
      <c r="AI169" s="5"/>
      <c r="AP169" s="5"/>
      <c r="AQ169" s="5"/>
      <c r="AX169" s="5"/>
      <c r="AY169" s="5"/>
      <c r="BF169" s="5"/>
      <c r="BG169" s="5"/>
      <c r="BN169" s="5"/>
      <c r="BO169" s="5"/>
    </row>
    <row r="170" spans="1:67" ht="12.75">
      <c r="A170" s="5"/>
      <c r="B170" s="5"/>
      <c r="C170" s="5"/>
      <c r="J170" s="5"/>
      <c r="K170" s="5"/>
      <c r="R170" s="5"/>
      <c r="S170" s="5"/>
      <c r="Z170" s="5"/>
      <c r="AA170" s="5"/>
      <c r="AI170" s="5"/>
      <c r="AP170" s="5"/>
      <c r="AQ170" s="5"/>
      <c r="AX170" s="5"/>
      <c r="AY170" s="5"/>
      <c r="BF170" s="5"/>
      <c r="BG170" s="5"/>
      <c r="BN170" s="5"/>
      <c r="BO17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Z9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28125" style="22" customWidth="1"/>
    <col min="2" max="2" width="10.7109375" style="22" customWidth="1"/>
    <col min="3" max="3" width="11.28125" style="22" customWidth="1"/>
    <col min="4" max="4" width="12.28125" style="22" customWidth="1"/>
    <col min="5" max="5" width="11.7109375" style="22" customWidth="1"/>
    <col min="6" max="6" width="10.57421875" style="22" customWidth="1"/>
    <col min="7" max="7" width="16.57421875" style="22" customWidth="1"/>
    <col min="8" max="8" width="8.421875" style="22" customWidth="1"/>
    <col min="9" max="9" width="6.28125" style="22" customWidth="1"/>
    <col min="10" max="10" width="6.28125" style="25" bestFit="1" customWidth="1"/>
    <col min="11" max="11" width="14.421875" style="25" bestFit="1" customWidth="1"/>
    <col min="12" max="12" width="8.28125" style="25" bestFit="1" customWidth="1"/>
    <col min="13" max="13" width="12.00390625" style="25" bestFit="1" customWidth="1"/>
    <col min="14" max="14" width="10.28125" style="25" bestFit="1" customWidth="1"/>
    <col min="15" max="15" width="13.140625" style="25" bestFit="1" customWidth="1"/>
    <col min="16" max="16" width="13.57421875" style="25" bestFit="1" customWidth="1"/>
    <col min="17" max="17" width="12.7109375" style="25" bestFit="1" customWidth="1"/>
    <col min="18" max="18" width="7.7109375" style="25" bestFit="1" customWidth="1"/>
    <col min="19" max="19" width="14.421875" style="25" bestFit="1" customWidth="1"/>
    <col min="20" max="20" width="13.28125" style="25" customWidth="1"/>
    <col min="21" max="21" width="12.00390625" style="25" bestFit="1" customWidth="1"/>
    <col min="22" max="22" width="9.00390625" style="25" bestFit="1" customWidth="1"/>
    <col min="23" max="23" width="12.00390625" style="25" bestFit="1" customWidth="1"/>
    <col min="24" max="24" width="12.140625" style="25" bestFit="1" customWidth="1"/>
    <col min="25" max="25" width="12.00390625" style="25" bestFit="1" customWidth="1"/>
    <col min="26" max="26" width="4.8515625" style="25" bestFit="1" customWidth="1"/>
    <col min="27" max="27" width="14.421875" style="25" bestFit="1" customWidth="1"/>
    <col min="28" max="28" width="7.8515625" style="25" bestFit="1" customWidth="1"/>
    <col min="29" max="29" width="11.00390625" style="25" bestFit="1" customWidth="1"/>
    <col min="30" max="30" width="9.8515625" style="25" bestFit="1" customWidth="1"/>
    <col min="31" max="31" width="12.57421875" style="25" bestFit="1" customWidth="1"/>
    <col min="32" max="32" width="13.140625" style="25" bestFit="1" customWidth="1"/>
    <col min="33" max="33" width="12.28125" style="25" bestFit="1" customWidth="1"/>
    <col min="34" max="34" width="4.8515625" style="25" bestFit="1" customWidth="1"/>
    <col min="35" max="35" width="14.421875" style="25" bestFit="1" customWidth="1"/>
    <col min="36" max="36" width="9.00390625" style="25" customWidth="1"/>
    <col min="37" max="37" width="11.00390625" style="25" bestFit="1" customWidth="1"/>
    <col min="38" max="38" width="9.8515625" style="25" bestFit="1" customWidth="1"/>
    <col min="39" max="39" width="12.57421875" style="25" bestFit="1" customWidth="1"/>
    <col min="40" max="40" width="13.140625" style="25" bestFit="1" customWidth="1"/>
    <col min="41" max="41" width="12.28125" style="25" bestFit="1" customWidth="1"/>
    <col min="42" max="42" width="9.140625" style="25" customWidth="1"/>
    <col min="43" max="43" width="14.421875" style="25" bestFit="1" customWidth="1"/>
    <col min="44" max="44" width="8.00390625" style="25" bestFit="1" customWidth="1"/>
    <col min="45" max="45" width="11.00390625" style="25" bestFit="1" customWidth="1"/>
    <col min="46" max="46" width="10.00390625" style="25" bestFit="1" customWidth="1"/>
    <col min="47" max="47" width="12.7109375" style="25" bestFit="1" customWidth="1"/>
    <col min="48" max="48" width="13.28125" style="25" bestFit="1" customWidth="1"/>
    <col min="49" max="49" width="12.421875" style="25" bestFit="1" customWidth="1"/>
    <col min="50" max="50" width="11.421875" style="25" customWidth="1"/>
    <col min="51" max="51" width="14.421875" style="25" bestFit="1" customWidth="1"/>
    <col min="52" max="52" width="8.57421875" style="25" bestFit="1" customWidth="1"/>
    <col min="53" max="53" width="12.00390625" style="25" bestFit="1" customWidth="1"/>
    <col min="54" max="54" width="10.57421875" style="25" bestFit="1" customWidth="1"/>
    <col min="55" max="55" width="13.421875" style="25" bestFit="1" customWidth="1"/>
    <col min="56" max="56" width="13.8515625" style="25" bestFit="1" customWidth="1"/>
    <col min="57" max="57" width="13.140625" style="25" bestFit="1" customWidth="1"/>
    <col min="58" max="58" width="11.140625" style="25" bestFit="1" customWidth="1"/>
    <col min="59" max="59" width="14.421875" style="25" bestFit="1" customWidth="1"/>
    <col min="60" max="60" width="9.140625" style="25" customWidth="1"/>
    <col min="61" max="61" width="12.00390625" style="25" bestFit="1" customWidth="1"/>
    <col min="62" max="62" width="11.140625" style="25" bestFit="1" customWidth="1"/>
    <col min="63" max="63" width="14.00390625" style="25" bestFit="1" customWidth="1"/>
    <col min="64" max="64" width="14.421875" style="25" bestFit="1" customWidth="1"/>
    <col min="65" max="65" width="13.7109375" style="25" bestFit="1" customWidth="1"/>
    <col min="66" max="66" width="9.57421875" style="25" bestFit="1" customWidth="1"/>
    <col min="67" max="67" width="14.421875" style="25" bestFit="1" customWidth="1"/>
    <col min="68" max="68" width="9.7109375" style="25" bestFit="1" customWidth="1"/>
    <col min="69" max="69" width="12.140625" style="25" bestFit="1" customWidth="1"/>
    <col min="70" max="70" width="11.7109375" style="25" bestFit="1" customWidth="1"/>
    <col min="71" max="71" width="14.57421875" style="25" bestFit="1" customWidth="1"/>
    <col min="72" max="72" width="15.00390625" style="25" bestFit="1" customWidth="1"/>
    <col min="73" max="73" width="14.28125" style="25" bestFit="1" customWidth="1"/>
    <col min="74" max="78" width="9.140625" style="25" customWidth="1"/>
    <col min="79" max="16384" width="9.140625" style="22" customWidth="1"/>
  </cols>
  <sheetData>
    <row r="1" spans="2:73" ht="12.75">
      <c r="B1" s="155" t="s">
        <v>0</v>
      </c>
      <c r="C1" s="155"/>
      <c r="D1" s="23" t="s">
        <v>1</v>
      </c>
      <c r="E1" s="23" t="s">
        <v>87</v>
      </c>
      <c r="F1" s="23" t="s">
        <v>88</v>
      </c>
      <c r="G1" s="23" t="s">
        <v>89</v>
      </c>
      <c r="H1" s="23" t="s">
        <v>2</v>
      </c>
      <c r="I1" s="23" t="s">
        <v>3</v>
      </c>
      <c r="J1" s="156"/>
      <c r="K1" s="156"/>
      <c r="L1" s="24"/>
      <c r="M1" s="24"/>
      <c r="N1" s="24"/>
      <c r="O1" s="24"/>
      <c r="P1" s="24"/>
      <c r="Q1" s="24"/>
      <c r="R1" s="156"/>
      <c r="S1" s="156"/>
      <c r="T1" s="24"/>
      <c r="U1" s="24"/>
      <c r="V1" s="24"/>
      <c r="W1" s="24"/>
      <c r="X1" s="24"/>
      <c r="Y1" s="24"/>
      <c r="Z1" s="156"/>
      <c r="AA1" s="156"/>
      <c r="AB1" s="24"/>
      <c r="AC1" s="24"/>
      <c r="AD1" s="24"/>
      <c r="AE1" s="24"/>
      <c r="AF1" s="24"/>
      <c r="AG1" s="24"/>
      <c r="AH1" s="156"/>
      <c r="AI1" s="156"/>
      <c r="AJ1" s="24"/>
      <c r="AK1" s="24"/>
      <c r="AL1" s="24"/>
      <c r="AM1" s="24"/>
      <c r="AN1" s="24"/>
      <c r="AO1" s="24"/>
      <c r="AP1" s="156"/>
      <c r="AQ1" s="156"/>
      <c r="AR1" s="24"/>
      <c r="AS1" s="24"/>
      <c r="AT1" s="24"/>
      <c r="AU1" s="24"/>
      <c r="AV1" s="24"/>
      <c r="AW1" s="24"/>
      <c r="AX1" s="156"/>
      <c r="AY1" s="156"/>
      <c r="AZ1" s="24"/>
      <c r="BA1" s="24"/>
      <c r="BB1" s="24"/>
      <c r="BC1" s="24"/>
      <c r="BD1" s="24"/>
      <c r="BE1" s="24"/>
      <c r="BF1" s="156"/>
      <c r="BG1" s="156"/>
      <c r="BH1" s="24"/>
      <c r="BI1" s="24"/>
      <c r="BJ1" s="24"/>
      <c r="BK1" s="24"/>
      <c r="BL1" s="24"/>
      <c r="BM1" s="24"/>
      <c r="BN1" s="156"/>
      <c r="BO1" s="156"/>
      <c r="BP1" s="24"/>
      <c r="BQ1" s="24"/>
      <c r="BR1" s="24"/>
      <c r="BS1" s="24"/>
      <c r="BT1" s="24"/>
      <c r="BU1" s="24"/>
    </row>
    <row r="2" spans="1:78" s="19" customFormat="1" ht="12.75">
      <c r="A2" s="26" t="s">
        <v>4</v>
      </c>
      <c r="D2" s="36">
        <f>'Все данные_продажа'!D105</f>
        <v>1257</v>
      </c>
      <c r="E2" s="36">
        <f>'Все данные_продажа'!E105</f>
        <v>336788.931524728</v>
      </c>
      <c r="F2" s="36">
        <f>'Все данные_продажа'!F105</f>
        <v>2225</v>
      </c>
      <c r="G2" s="19">
        <f>'Все данные_продажа'!G105</f>
        <v>1.77008750994431</v>
      </c>
      <c r="H2" s="36">
        <f>'Все данные_продажа'!H105</f>
        <v>263160.712039883</v>
      </c>
      <c r="I2" s="36">
        <f>'Все данные_продажа'!I105</f>
        <v>151365.811921226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3" ht="12.75">
      <c r="A3" s="28" t="str">
        <f>CONCATENATE("к ",дата_месяц!B5," ",дата_месяц!A2)</f>
        <v>к июлю 2013</v>
      </c>
      <c r="B3" s="29"/>
      <c r="C3" s="29"/>
      <c r="D3" s="20" t="str">
        <f>IF(ROUND('Все данные_продажа'!D108*100,0)=0,"0%",IF('Все данные_продажа'!D108&gt;0,CONCATENATE("+ ",ROUND('Все данные_продажа'!D108*100,0),"%"),CONCATENATE("− ",ROUND('Все данные_продажа'!D108*100*(-1),0),"%")))</f>
        <v>+ 152200%</v>
      </c>
      <c r="E3" s="20" t="str">
        <f>IF(ROUND('Все данные_продажа'!E108*100,0)=0,"0%",IF('Все данные_продажа'!E108&gt;0,CONCATENATE("+ ",ROUND('Все данные_продажа'!E108*100,0),"%"),CONCATENATE("− ",ROUND('Все данные_продажа'!E108*100*(-1),0),"%")))</f>
        <v>+ 41203828%</v>
      </c>
      <c r="F3" s="20" t="str">
        <f>IF(ROUND('Все данные_продажа'!F108*100,0)=0,"0%",IF('Все данные_продажа'!F108&gt;0,CONCATENATE("+ ",ROUND('Все данные_продажа'!F108*100,0),"%"),CONCATENATE("− ",ROUND('Все данные_продажа'!F108*100*(-1),0),"%")))</f>
        <v>+ 270447%</v>
      </c>
      <c r="G3" s="20" t="str">
        <f>IF(ROUND('Все данные_продажа'!G108*100,0)=0,"0%",IF('Все данные_продажа'!G108&gt;0,CONCATENATE("+ ",ROUND('Все данные_продажа'!G108*100,0),"%"),CONCATENATE("− ",ROUND('Все данные_продажа'!G108*100*(-1),0),"%")))</f>
        <v>+ 178%</v>
      </c>
      <c r="H3" s="20" t="str">
        <f>IF(ROUND('Все данные_продажа'!H108*100,0)=0,"0%",IF('Все данные_продажа'!H108&gt;0,CONCATENATE("+ ",ROUND('Все данные_продажа'!H108*100,0),"%"),CONCATENATE("− ",ROUND('Все данные_продажа'!H108*100*(-1),0),"%")))</f>
        <v>+ 25657294%</v>
      </c>
      <c r="I3" s="20" t="str">
        <f>IF(ROUND('Все данные_продажа'!I108*100,0)=0,"0%",IF('Все данные_продажа'!I108&gt;0,CONCATENATE("+ ",ROUND('Все данные_продажа'!I108*100,0),"%"),CONCATENATE("− ",ROUND('Все данные_продажа'!I108*100*(-1),0),"%")))</f>
        <v>+ 15235437%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</row>
    <row r="4" spans="1:73" ht="12.75">
      <c r="A4" s="28" t="str">
        <f>CONCATENATE("к ",дата_месяц!B2," ",дата_месяц!A5)</f>
        <v>к августу 2012</v>
      </c>
      <c r="B4" s="29"/>
      <c r="C4" s="29"/>
      <c r="D4" s="20" t="str">
        <f>IF(ROUND('Все данные_продажа'!D109*100,0)=0,"0%",IF('Все данные_продажа'!D109&gt;0,CONCATENATE("+ ",ROUND('Все данные_продажа'!D109*100,0),"%"),CONCATENATE("− ",ROUND('Все данные_продажа'!D109*100*(-1),0),"%")))</f>
        <v>+ 164500%</v>
      </c>
      <c r="E4" s="20" t="str">
        <f>IF(ROUND('Все данные_продажа'!E109*100,0)=0,"0%",IF('Все данные_продажа'!E109&gt;0,CONCATENATE("+ ",ROUND('Все данные_продажа'!E109*100,0),"%"),CONCATENATE("− ",ROUND('Все данные_продажа'!E109*100*(-1),0),"%")))</f>
        <v>+ 49990369%</v>
      </c>
      <c r="F4" s="20" t="str">
        <f>IF(ROUND('Все данные_продажа'!F109*100,0)=0,"0%",IF('Все данные_продажа'!F109&gt;0,CONCATENATE("+ ",ROUND('Все данные_продажа'!F109*100,0),"%"),CONCATENATE("− ",ROUND('Все данные_продажа'!F109*100*(-1),0),"%")))</f>
        <v>+ 317936%</v>
      </c>
      <c r="G4" s="20" t="str">
        <f>IF(ROUND('Все данные_продажа'!G109*100,0)=0,"0%",IF('Все данные_продажа'!G109&gt;0,CONCATENATE("+ ",ROUND('Все данные_продажа'!G109*100,0),"%"),CONCATENATE("− ",ROUND('Все данные_продажа'!G109*100*(-1),0),"%")))</f>
        <v>+ 193%</v>
      </c>
      <c r="H4" s="20" t="str">
        <f>IF(ROUND('Все данные_продажа'!H109*100,0)=0,"0%",IF('Все данные_продажа'!H109&gt;0,CONCATENATE("+ ",ROUND('Все данные_продажа'!H109*100,0),"%"),CONCATENATE("− ",ROUND('Все данные_продажа'!H109*100*(-1),0),"%")))</f>
        <v>+ 25697934%</v>
      </c>
      <c r="I4" s="20" t="str">
        <f>IF(ROUND('Все данные_продажа'!I109*100,0)=0,"0%",IF('Все данные_продажа'!I109&gt;0,CONCATENATE("+ ",ROUND('Все данные_продажа'!I109*100,0),"%"),CONCATENATE("− ",ROUND('Все данные_продажа'!I109*100*(-1),0),"%")))</f>
        <v>+ 15723391%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</row>
    <row r="5" spans="10:78" s="31" customFormat="1" ht="12.75">
      <c r="J5" s="25" t="s">
        <v>93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</row>
    <row r="6" spans="2:9" ht="12.75">
      <c r="B6" s="155" t="s">
        <v>5</v>
      </c>
      <c r="C6" s="155"/>
      <c r="D6" s="23" t="s">
        <v>1</v>
      </c>
      <c r="E6" s="23" t="s">
        <v>87</v>
      </c>
      <c r="F6" s="23" t="s">
        <v>88</v>
      </c>
      <c r="G6" s="23" t="s">
        <v>89</v>
      </c>
      <c r="H6" s="23" t="s">
        <v>2</v>
      </c>
      <c r="I6" s="23" t="s">
        <v>3</v>
      </c>
    </row>
    <row r="7" spans="1:78" s="19" customFormat="1" ht="12.75">
      <c r="A7" s="26" t="s">
        <v>4</v>
      </c>
      <c r="D7" s="36">
        <f>'Все данные_продажа'!L105</f>
        <v>334</v>
      </c>
      <c r="E7" s="36">
        <f>'Все данные_продажа'!M105</f>
        <v>68733.1863230422</v>
      </c>
      <c r="F7" s="36">
        <f>'Все данные_продажа'!N105</f>
        <v>332.271</v>
      </c>
      <c r="G7" s="19">
        <f>'Все данные_продажа'!O105</f>
        <v>0.994823353293413</v>
      </c>
      <c r="H7" s="36">
        <f>'Все данные_продажа'!P105</f>
        <v>383526.390040725</v>
      </c>
      <c r="I7" s="36">
        <f>'Все данные_продажа'!Q105</f>
        <v>206858.818022163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9" ht="12.75">
      <c r="A8" s="28" t="str">
        <f>A3</f>
        <v>к июлю 2013</v>
      </c>
      <c r="B8" s="29"/>
      <c r="C8" s="29"/>
      <c r="D8" s="21" t="str">
        <f>IF(ROUND('Все данные_продажа'!L108*100,0)=0,"0%",IF('Все данные_продажа'!L108&gt;0,CONCATENATE("+ ",ROUND('Все данные_продажа'!L108*100,0),"%"),CONCATENATE("− ",ROUND('Все данные_продажа'!L108*100*(-1),0),"%")))</f>
        <v>+ 38500%</v>
      </c>
      <c r="E8" s="21" t="str">
        <f>IF(ROUND('Все данные_продажа'!M108*100,0)=0,"0%",IF('Все данные_продажа'!M108&gt;0,CONCATENATE("+ ",ROUND('Все данные_продажа'!M108*100,0),"%"),CONCATENATE("− ",ROUND('Все данные_продажа'!M108*100*(-1),0),"%")))</f>
        <v>+ 9423993%</v>
      </c>
      <c r="F8" s="21" t="str">
        <f>IF(ROUND('Все данные_продажа'!N108*100,0)=0,"0%",IF('Все данные_продажа'!N108&gt;0,CONCATENATE("+ ",ROUND('Все данные_продажа'!N108*100,0),"%"),CONCATENATE("− ",ROUND('Все данные_продажа'!N108*100*(-1),0),"%")))</f>
        <v>+ 43176%</v>
      </c>
      <c r="G8" s="21" t="str">
        <f>IF(ROUND('Все данные_продажа'!O108*100,0)=0,"0%",IF('Все данные_продажа'!O108&gt;0,CONCATENATE("+ ",ROUND('Все данные_продажа'!O108*100,0),"%"),CONCATENATE("− ",ROUND('Все данные_продажа'!O108*100*(-1),0),"%")))</f>
        <v>+ 112%</v>
      </c>
      <c r="H8" s="21" t="str">
        <f>IF(ROUND('Все данные_продажа'!P108*100,0)=0,"0%",IF('Все данные_продажа'!P108&gt;0,CONCATENATE("+ ",ROUND('Все данные_продажа'!P108*100,0),"%"),CONCATENATE("− ",ROUND('Все данные_продажа'!P108*100*(-1),0),"%")))</f>
        <v>+ 38462626%</v>
      </c>
      <c r="I8" s="21" t="str">
        <f>IF(ROUND('Все данные_продажа'!Q108*100,0)=0,"0%",IF('Все данные_продажа'!Q108&gt;0,CONCATENATE("+ ",ROUND('Все данные_продажа'!Q108*100,0),"%"),CONCATENATE("− ",ROUND('Все данные_продажа'!Q108*100*(-1),0),"%")))</f>
        <v>+ 21826926%</v>
      </c>
    </row>
    <row r="9" spans="1:9" ht="12.75">
      <c r="A9" s="28" t="str">
        <f>A4</f>
        <v>к августу 2012</v>
      </c>
      <c r="B9" s="29"/>
      <c r="C9" s="29"/>
      <c r="D9" s="21" t="str">
        <f>IF(ROUND('Все данные_продажа'!L109*100,0)=0,"0%",IF('Все данные_продажа'!L109&gt;0,CONCATENATE("+ ",ROUND('Все данные_продажа'!L109*100,0),"%"),CONCATENATE("− ",ROUND('Все данные_продажа'!L109*100*(-1),0),"%")))</f>
        <v>+ 38900%</v>
      </c>
      <c r="E9" s="21" t="str">
        <f>IF(ROUND('Все данные_продажа'!M109*100,0)=0,"0%",IF('Все данные_продажа'!M109&gt;0,CONCATENATE("+ ",ROUND('Все данные_продажа'!M109*100,0),"%"),CONCATENATE("− ",ROUND('Все данные_продажа'!M109*100*(-1),0),"%")))</f>
        <v>+ 11282027%</v>
      </c>
      <c r="F9" s="21" t="str">
        <f>IF(ROUND('Все данные_продажа'!N109*100,0)=0,"0%",IF('Все данные_продажа'!N109&gt;0,CONCATENATE("+ ",ROUND('Все данные_продажа'!N109*100,0),"%"),CONCATENATE("− ",ROUND('Все данные_продажа'!N109*100*(-1),0),"%")))</f>
        <v>+ 51928%</v>
      </c>
      <c r="G9" s="21" t="str">
        <f>IF(ROUND('Все данные_продажа'!O109*100,0)=0,"0%",IF('Все данные_продажа'!O109&gt;0,CONCATENATE("+ ",ROUND('Все данные_продажа'!O109*100,0),"%"),CONCATENATE("− ",ROUND('Все данные_продажа'!O109*100*(-1),0),"%")))</f>
        <v>+ 133%</v>
      </c>
      <c r="H9" s="21" t="str">
        <f>IF(ROUND('Все данные_продажа'!P109*100,0)=0,"0%",IF('Все данные_продажа'!P109&gt;0,CONCATENATE("+ ",ROUND('Все данные_продажа'!P109*100,0),"%"),CONCATENATE("− ",ROUND('Все данные_продажа'!P109*100*(-1),0),"%")))</f>
        <v>+ 38703199%</v>
      </c>
      <c r="I9" s="21" t="str">
        <f>IF(ROUND('Все данные_продажа'!Q109*100,0)=0,"0%",IF('Все данные_продажа'!Q109&gt;0,CONCATENATE("+ ",ROUND('Все данные_продажа'!Q109*100,0),"%"),CONCATENATE("− ",ROUND('Все данные_продажа'!Q109*100*(-1),0),"%")))</f>
        <v>+ 21726455%</v>
      </c>
    </row>
    <row r="10" spans="10:78" s="31" customFormat="1" ht="12.75">
      <c r="J10" s="25" t="s">
        <v>94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2:9" ht="12.75">
      <c r="B11" s="155" t="s">
        <v>6</v>
      </c>
      <c r="C11" s="155"/>
      <c r="D11" s="23" t="s">
        <v>1</v>
      </c>
      <c r="E11" s="23" t="s">
        <v>87</v>
      </c>
      <c r="F11" s="23" t="s">
        <v>88</v>
      </c>
      <c r="G11" s="23" t="s">
        <v>89</v>
      </c>
      <c r="H11" s="23" t="s">
        <v>2</v>
      </c>
      <c r="I11" s="23" t="s">
        <v>3</v>
      </c>
    </row>
    <row r="12" spans="1:78" s="19" customFormat="1" ht="12.75">
      <c r="A12" s="26" t="s">
        <v>4</v>
      </c>
      <c r="D12" s="36">
        <f>'Все данные_продажа'!T105</f>
        <v>713</v>
      </c>
      <c r="E12" s="36">
        <f>'Все данные_продажа'!U105</f>
        <v>210914.361464936</v>
      </c>
      <c r="F12" s="36">
        <f>'Все данные_продажа'!V105</f>
        <v>1212.862</v>
      </c>
      <c r="G12" s="19">
        <f>'Все данные_продажа'!W105</f>
        <v>1.70106872370266</v>
      </c>
      <c r="H12" s="36">
        <f>'Все данные_продажа'!X105</f>
        <v>236064.167767628</v>
      </c>
      <c r="I12" s="36">
        <f>'Все данные_продажа'!Y105</f>
        <v>173898.070402845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9" ht="12.75">
      <c r="A13" s="28" t="str">
        <f>A8</f>
        <v>к июлю 2013</v>
      </c>
      <c r="B13" s="29"/>
      <c r="C13" s="29"/>
      <c r="D13" s="21" t="str">
        <f>IF(ROUND('Все данные_продажа'!T108*100,0)=0,"0%",IF('Все данные_продажа'!T108&gt;0,CONCATENATE("+ ",ROUND('Все данные_продажа'!T108*100,0),"%"),CONCATENATE("− ",ROUND('Все данные_продажа'!T108*100*(-1),0),"%")))</f>
        <v>+ 91100%</v>
      </c>
      <c r="E13" s="21" t="str">
        <f>IF(ROUND('Все данные_продажа'!U108*100,0)=0,"0%",IF('Все данные_продажа'!U108&gt;0,CONCATENATE("+ ",ROUND('Все данные_продажа'!U108*100,0),"%"),CONCATENATE("− ",ROUND('Все данные_продажа'!U108*100*(-1),0),"%")))</f>
        <v>+ 24936512%</v>
      </c>
      <c r="F13" s="21" t="str">
        <f>IF(ROUND('Все данные_продажа'!V108*100,0)=0,"0%",IF('Все данные_продажа'!V108&gt;0,CONCATENATE("+ ",ROUND('Все данные_продажа'!V108*100,0),"%"),CONCATENATE("− ",ROUND('Все данные_продажа'!V108*100*(-1),0),"%")))</f>
        <v>+ 149450%</v>
      </c>
      <c r="G13" s="21" t="str">
        <f>IF(ROUND('Все данные_продажа'!W108*100,0)=0,"0%",IF('Все данные_продажа'!W108&gt;0,CONCATENATE("+ ",ROUND('Все данные_продажа'!W108*100,0),"%"),CONCATENATE("− ",ROUND('Все данные_продажа'!W108*100*(-1),0),"%")))</f>
        <v>+ 164%</v>
      </c>
      <c r="H13" s="21" t="str">
        <f>IF(ROUND('Все данные_продажа'!X108*100,0)=0,"0%",IF('Все данные_продажа'!X108&gt;0,CONCATENATE("+ ",ROUND('Все данные_продажа'!X108*100,0),"%"),CONCATENATE("− ",ROUND('Все данные_продажа'!X108*100*(-1),0),"%")))</f>
        <v>+ 22385223%</v>
      </c>
      <c r="I13" s="21" t="str">
        <f>IF(ROUND('Все данные_продажа'!Y108*100,0)=0,"0%",IF('Все данные_продажа'!Y108&gt;0,CONCATENATE("+ ",ROUND('Все данные_продажа'!Y108*100,0),"%"),CONCATENATE("− ",ROUND('Все данные_продажа'!Y108*100*(-1),0),"%")))</f>
        <v>+ 16685555%</v>
      </c>
    </row>
    <row r="14" spans="1:9" ht="12.75">
      <c r="A14" s="28" t="str">
        <f>A9</f>
        <v>к августу 2012</v>
      </c>
      <c r="B14" s="29"/>
      <c r="C14" s="29"/>
      <c r="D14" s="21" t="str">
        <f>IF(ROUND('Все данные_продажа'!T109*100,0)=0,"0%",IF('Все данные_продажа'!T109&gt;0,CONCATENATE("+ ",ROUND('Все данные_продажа'!T109*100,0),"%"),CONCATENATE("− ",ROUND('Все данные_продажа'!T109*100*(-1),0),"%")))</f>
        <v>+ 100200%</v>
      </c>
      <c r="E14" s="21" t="str">
        <f>IF(ROUND('Все данные_продажа'!U109*100,0)=0,"0%",IF('Все данные_продажа'!U109&gt;0,CONCATENATE("+ ",ROUND('Все данные_продажа'!U109*100,0),"%"),CONCATENATE("− ",ROUND('Все данные_продажа'!U109*100*(-1),0),"%")))</f>
        <v>+ 30273419%</v>
      </c>
      <c r="F14" s="21" t="str">
        <f>IF(ROUND('Все данные_продажа'!V109*100,0)=0,"0%",IF('Все данные_продажа'!V109&gt;0,CONCATENATE("+ ",ROUND('Все данные_продажа'!V109*100,0),"%"),CONCATENATE("− ",ROUND('Все данные_продажа'!V109*100*(-1),0),"%")))</f>
        <v>+ 177650%</v>
      </c>
      <c r="G14" s="21" t="str">
        <f>IF(ROUND('Все данные_продажа'!W109*100,0)=0,"0%",IF('Все данные_продажа'!W109&gt;0,CONCATENATE("+ ",ROUND('Все данные_продажа'!W109*100,0),"%"),CONCATENATE("− ",ROUND('Все данные_продажа'!W109*100*(-1),0),"%")))</f>
        <v>+ 177%</v>
      </c>
      <c r="H14" s="21" t="str">
        <f>IF(ROUND('Все данные_продажа'!X109*100,0)=0,"0%",IF('Все данные_продажа'!X109&gt;0,CONCATENATE("+ ",ROUND('Все данные_продажа'!X109*100,0),"%"),CONCATENATE("− ",ROUND('Все данные_продажа'!X109*100*(-1),0),"%")))</f>
        <v>+ 23052580%</v>
      </c>
      <c r="I14" s="21" t="str">
        <f>IF(ROUND('Все данные_продажа'!Y109*100,0)=0,"0%",IF('Все данные_продажа'!Y109&gt;0,CONCATENATE("+ ",ROUND('Все данные_продажа'!Y109*100,0),"%"),CONCATENATE("− ",ROUND('Все данные_продажа'!Y109*100*(-1),0),"%")))</f>
        <v>+ 17041018%</v>
      </c>
    </row>
    <row r="15" spans="10:78" s="31" customFormat="1" ht="12.75">
      <c r="J15" s="25" t="s">
        <v>39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2:9" ht="12.75">
      <c r="B16" s="155" t="s">
        <v>7</v>
      </c>
      <c r="C16" s="155"/>
      <c r="D16" s="23" t="s">
        <v>1</v>
      </c>
      <c r="E16" s="23" t="s">
        <v>87</v>
      </c>
      <c r="F16" s="23" t="s">
        <v>88</v>
      </c>
      <c r="G16" s="23" t="s">
        <v>89</v>
      </c>
      <c r="H16" s="23" t="s">
        <v>2</v>
      </c>
      <c r="I16" s="23" t="s">
        <v>3</v>
      </c>
    </row>
    <row r="17" spans="1:78" s="19" customFormat="1" ht="12.75">
      <c r="A17" s="26" t="s">
        <v>4</v>
      </c>
      <c r="D17" s="36">
        <f>'Все данные_продажа'!AB105</f>
        <v>70</v>
      </c>
      <c r="E17" s="36">
        <f>'Все данные_продажа'!AC105</f>
        <v>24515.7811746429</v>
      </c>
      <c r="F17" s="36">
        <f>'Все данные_продажа'!AD105</f>
        <v>476.171</v>
      </c>
      <c r="G17" s="19">
        <f>'Все данные_продажа'!AE105</f>
        <v>6.80244285714286</v>
      </c>
      <c r="H17" s="36">
        <f>'Все данные_продажа'!AF105</f>
        <v>71033.1040743328</v>
      </c>
      <c r="I17" s="36">
        <f>'Все данные_продажа'!AG105</f>
        <v>51485.2462133202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9" ht="12.75">
      <c r="A18" s="28" t="str">
        <f>A13</f>
        <v>к июлю 2013</v>
      </c>
      <c r="B18" s="29"/>
      <c r="C18" s="29"/>
      <c r="D18" s="21" t="str">
        <f>IF(ROUND('Все данные_продажа'!AB108*100,0)=0,"0%",IF('Все данные_продажа'!AB108&gt;0,CONCATENATE("+ ",ROUND('Все данные_продажа'!AB108*100,0),"%"),CONCATENATE("− ",ROUND('Все данные_продажа'!AB108*100*(-1),0),"%")))</f>
        <v>+ 8000%</v>
      </c>
      <c r="E18" s="21" t="str">
        <f>IF(ROUND('Все данные_продажа'!AC108*100,0)=0,"0%",IF('Все данные_продажа'!AC108&gt;0,CONCATENATE("+ ",ROUND('Все данные_продажа'!AC108*100,0),"%"),CONCATENATE("− ",ROUND('Все данные_продажа'!AC108*100*(-1),0),"%")))</f>
        <v>+ 3310420%</v>
      </c>
      <c r="F18" s="21" t="str">
        <f>IF(ROUND('Все данные_продажа'!AD108*100,0)=0,"0%",IF('Все данные_продажа'!AD108&gt;0,CONCATENATE("+ ",ROUND('Все данные_продажа'!AD108*100,0),"%"),CONCATENATE("− ",ROUND('Все данные_продажа'!AD108*100*(-1),0),"%")))</f>
        <v>+ 57744%</v>
      </c>
      <c r="G18" s="21" t="str">
        <f>IF(ROUND('Все данные_продажа'!AE108*100,0)=0,"0%",IF('Все данные_продажа'!AE108&gt;0,CONCATENATE("+ ",ROUND('Все данные_продажа'!AE108*100,0),"%"),CONCATENATE("− ",ROUND('Все данные_продажа'!AE108*100*(-1),0),"%")))</f>
        <v>+ 722%</v>
      </c>
      <c r="H18" s="21" t="str">
        <f>IF(ROUND('Все данные_продажа'!AF108*100,0)=0,"0%",IF('Все данные_продажа'!AF108&gt;0,CONCATENATE("+ ",ROUND('Все данные_продажа'!AF108*100,0),"%"),CONCATENATE("− ",ROUND('Все данные_продажа'!AF108*100*(-1),0),"%")))</f>
        <v>+ 6875568%</v>
      </c>
      <c r="I18" s="21" t="str">
        <f>IF(ROUND('Все данные_продажа'!AG108*100,0)=0,"0%",IF('Все данные_продажа'!AG108&gt;0,CONCATENATE("+ ",ROUND('Все данные_продажа'!AG108*100,0),"%"),CONCATENATE("− ",ROUND('Все данные_продажа'!AG108*100*(-1),0),"%")))</f>
        <v>+ 5732914%</v>
      </c>
    </row>
    <row r="19" spans="1:9" ht="12.75">
      <c r="A19" s="28" t="str">
        <f>A14</f>
        <v>к августу 2012</v>
      </c>
      <c r="B19" s="29"/>
      <c r="C19" s="29"/>
      <c r="D19" s="21" t="str">
        <f>IF(ROUND('Все данные_продажа'!AB109*100,0)=0,"0%",IF('Все данные_продажа'!AB109&gt;0,CONCATENATE("+ ",ROUND('Все данные_продажа'!AB109*100,0),"%"),CONCATENATE("− ",ROUND('Все данные_продажа'!AB109*100*(-1),0),"%")))</f>
        <v>+ 9100%</v>
      </c>
      <c r="E19" s="21" t="str">
        <f>IF(ROUND('Все данные_продажа'!AC109*100,0)=0,"0%",IF('Все данные_продажа'!AC109&gt;0,CONCATENATE("+ ",ROUND('Все данные_продажа'!AC109*100,0),"%"),CONCATENATE("− ",ROUND('Все данные_продажа'!AC109*100*(-1),0),"%")))</f>
        <v>+ 3657128%</v>
      </c>
      <c r="F19" s="21" t="str">
        <f>IF(ROUND('Все данные_продажа'!AD109*100,0)=0,"0%",IF('Все данные_продажа'!AD109&gt;0,CONCATENATE("+ ",ROUND('Все данные_продажа'!AD109*100,0),"%"),CONCATENATE("− ",ROUND('Все данные_продажа'!AD109*100*(-1),0),"%")))</f>
        <v>+ 60649%</v>
      </c>
      <c r="G19" s="21" t="str">
        <f>IF(ROUND('Все данные_продажа'!AE109*100,0)=0,"0%",IF('Все данные_продажа'!AE109&gt;0,CONCATENATE("+ ",ROUND('Все данные_продажа'!AE109*100,0),"%"),CONCATENATE("− ",ROUND('Все данные_продажа'!AE109*100*(-1),0),"%")))</f>
        <v>+ 666%</v>
      </c>
      <c r="H19" s="21" t="str">
        <f>IF(ROUND('Все данные_продажа'!AF109*100,0)=0,"0%",IF('Все данные_продажа'!AF109&gt;0,CONCATENATE("+ ",ROUND('Все данные_продажа'!AF109*100,0),"%"),CONCATENATE("− ",ROUND('Все данные_продажа'!AF109*100*(-1),0),"%")))</f>
        <v>+ 7543635%</v>
      </c>
      <c r="I19" s="21" t="str">
        <f>IF(ROUND('Все данные_продажа'!AG109*100,0)=0,"0%",IF('Все данные_продажа'!AG109&gt;0,CONCATENATE("+ ",ROUND('Все данные_продажа'!AG109*100,0),"%"),CONCATENATE("− ",ROUND('Все данные_продажа'!AG109*100*(-1),0),"%")))</f>
        <v>+ 6029959%</v>
      </c>
    </row>
    <row r="20" spans="10:78" s="31" customFormat="1" ht="12.75">
      <c r="J20" s="25" t="s">
        <v>47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2:9" ht="12.75">
      <c r="B21" s="155" t="s">
        <v>8</v>
      </c>
      <c r="C21" s="155"/>
      <c r="D21" s="23" t="s">
        <v>1</v>
      </c>
      <c r="E21" s="23" t="s">
        <v>87</v>
      </c>
      <c r="F21" s="23" t="s">
        <v>88</v>
      </c>
      <c r="G21" s="23" t="s">
        <v>89</v>
      </c>
      <c r="H21" s="23" t="s">
        <v>2</v>
      </c>
      <c r="I21" s="23" t="s">
        <v>3</v>
      </c>
    </row>
    <row r="22" spans="1:78" s="19" customFormat="1" ht="12.75">
      <c r="A22" s="26" t="s">
        <v>4</v>
      </c>
      <c r="D22" s="36">
        <f>'Все данные_продажа'!AJ105</f>
        <v>140</v>
      </c>
      <c r="E22" s="36">
        <f>'Все данные_продажа'!AK105</f>
        <v>32625.6025621076</v>
      </c>
      <c r="F22" s="36">
        <f>'Все данные_продажа'!AL105</f>
        <v>203.696</v>
      </c>
      <c r="G22" s="19">
        <f>'Все данные_продажа'!AM105</f>
        <v>1.45497142857143</v>
      </c>
      <c r="H22" s="36">
        <f>'Все данные_продажа'!AN105</f>
        <v>210065.227550068</v>
      </c>
      <c r="I22" s="36">
        <f>'Все данные_продажа'!AO105</f>
        <v>160168.106207818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9" ht="12.75">
      <c r="A23" s="28" t="str">
        <f>A18</f>
        <v>к июлю 2013</v>
      </c>
      <c r="B23" s="29"/>
      <c r="C23" s="29"/>
      <c r="D23" s="21" t="str">
        <f>IF(ROUND('Все данные_продажа'!AJ108*100,0)=0,"0%",IF('Все данные_продажа'!AJ108&gt;0,CONCATENATE("+ ",ROUND('Все данные_продажа'!AJ108*100,0),"%"),CONCATENATE("− ",ROUND('Все данные_продажа'!AJ108*100*(-1),0),"%")))</f>
        <v>+ 14600%</v>
      </c>
      <c r="E23" s="21" t="str">
        <f>IF(ROUND('Все данные_продажа'!AK108*100,0)=0,"0%",IF('Все данные_продажа'!AK108&gt;0,CONCATENATE("+ ",ROUND('Все данные_продажа'!AK108*100,0),"%"),CONCATENATE("− ",ROUND('Все данные_продажа'!AK108*100*(-1),0),"%")))</f>
        <v>+ 3532903%</v>
      </c>
      <c r="F23" s="21" t="str">
        <f>IF(ROUND('Все данные_продажа'!AL108*100,0)=0,"0%",IF('Все данные_продажа'!AL108&gt;0,CONCATENATE("+ ",ROUND('Все данные_продажа'!AL108*100,0),"%"),CONCATENATE("− ",ROUND('Все данные_продажа'!AL108*100*(-1),0),"%")))</f>
        <v>+ 20078%</v>
      </c>
      <c r="G23" s="21" t="str">
        <f>IF(ROUND('Все данные_продажа'!AM108*100,0)=0,"0%",IF('Все данные_продажа'!AM108&gt;0,CONCATENATE("+ ",ROUND('Все данные_продажа'!AM108*100,0),"%"),CONCATENATE("− ",ROUND('Все данные_продажа'!AM108*100*(-1),0),"%")))</f>
        <v>+ 138%</v>
      </c>
      <c r="H23" s="21" t="str">
        <f>IF(ROUND('Все данные_продажа'!AN108*100,0)=0,"0%",IF('Все данные_продажа'!AN108&gt;0,CONCATENATE("+ ",ROUND('Все данные_продажа'!AN108*100,0),"%"),CONCATENATE("− ",ROUND('Все данные_продажа'!AN108*100*(-1),0),"%")))</f>
        <v>+ 22597995%</v>
      </c>
      <c r="I23" s="21" t="str">
        <f>IF(ROUND('Все данные_продажа'!AO108*100,0)=0,"0%",IF('Все данные_продажа'!AO108&gt;0,CONCATENATE("+ ",ROUND('Все данные_продажа'!AO108*100,0),"%"),CONCATENATE("− ",ROUND('Все данные_продажа'!AO108*100*(-1),0),"%")))</f>
        <v>+ 17596327%</v>
      </c>
    </row>
    <row r="24" spans="1:9" ht="12.75">
      <c r="A24" s="28" t="str">
        <f>A19</f>
        <v>к августу 2012</v>
      </c>
      <c r="B24" s="29"/>
      <c r="C24" s="29"/>
      <c r="D24" s="21" t="str">
        <f>IF(ROUND('Все данные_продажа'!AJ109*100,0)=0,"0%",IF('Все данные_продажа'!AJ109&gt;0,CONCATENATE("+ ",ROUND('Все данные_продажа'!AJ109*100,0),"%"),CONCATENATE("− ",ROUND('Все данные_продажа'!AJ109*100*(-1),0),"%")))</f>
        <v>+ 16300%</v>
      </c>
      <c r="E24" s="21" t="str">
        <f>IF(ROUND('Все данные_продажа'!AK109*100,0)=0,"0%",IF('Все данные_продажа'!AK109&gt;0,CONCATENATE("+ ",ROUND('Все данные_продажа'!AK109*100,0),"%"),CONCATENATE("− ",ROUND('Все данные_продажа'!AK109*100*(-1),0),"%")))</f>
        <v>+ 4777795%</v>
      </c>
      <c r="F24" s="21" t="str">
        <f>IF(ROUND('Все данные_продажа'!AL109*100,0)=0,"0%",IF('Все данные_продажа'!AL109&gt;0,CONCATENATE("+ ",ROUND('Все данные_продажа'!AL109*100,0),"%"),CONCATENATE("− ",ROUND('Все данные_продажа'!AL109*100*(-1),0),"%")))</f>
        <v>+ 27709%</v>
      </c>
      <c r="G24" s="21" t="str">
        <f>IF(ROUND('Все данные_продажа'!AM109*100,0)=0,"0%",IF('Все данные_продажа'!AM109&gt;0,CONCATENATE("+ ",ROUND('Все данные_продажа'!AM109*100,0),"%"),CONCATENATE("− ",ROUND('Все данные_продажа'!AM109*100*(-1),0),"%")))</f>
        <v>+ 170%</v>
      </c>
      <c r="H24" s="21" t="str">
        <f>IF(ROUND('Все данные_продажа'!AN109*100,0)=0,"0%",IF('Все данные_продажа'!AN109&gt;0,CONCATENATE("+ ",ROUND('Все данные_продажа'!AN109*100,0),"%"),CONCATENATE("− ",ROUND('Все данные_продажа'!AN109*100*(-1),0),"%")))</f>
        <v>+ 21057680%</v>
      </c>
      <c r="I24" s="21" t="str">
        <f>IF(ROUND('Все данные_продажа'!AO109*100,0)=0,"0%",IF('Все данные_продажа'!AO109&gt;0,CONCATENATE("+ ",ROUND('Все данные_продажа'!AO109*100,0),"%"),CONCATENATE("− ",ROUND('Все данные_продажа'!AO109*100*(-1),0),"%")))</f>
        <v>+ 17242692%</v>
      </c>
    </row>
    <row r="25" spans="10:78" s="31" customFormat="1" ht="12.75">
      <c r="J25" s="25" t="s">
        <v>95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2:10" ht="12.75">
      <c r="B26" s="155" t="s">
        <v>9</v>
      </c>
      <c r="C26" s="155"/>
      <c r="D26" s="23" t="s">
        <v>1</v>
      </c>
      <c r="E26" s="23" t="s">
        <v>87</v>
      </c>
      <c r="F26" s="23" t="s">
        <v>88</v>
      </c>
      <c r="G26" s="23" t="s">
        <v>89</v>
      </c>
      <c r="H26" s="23" t="s">
        <v>2</v>
      </c>
      <c r="I26" s="23" t="s">
        <v>3</v>
      </c>
      <c r="J26" s="24"/>
    </row>
    <row r="27" spans="1:78" s="19" customFormat="1" ht="12.75">
      <c r="A27" s="26" t="s">
        <v>4</v>
      </c>
      <c r="D27" s="36">
        <f>'Все данные_продажа'!AR105</f>
        <v>51</v>
      </c>
      <c r="E27" s="36">
        <f>'Все данные_продажа'!AS105</f>
        <v>13645.5081036095</v>
      </c>
      <c r="F27" s="36">
        <f>'Все данные_продажа'!AT105</f>
        <v>23.948</v>
      </c>
      <c r="G27" s="19">
        <f>'Все данные_продажа'!AU105</f>
        <v>0.46956862745098</v>
      </c>
      <c r="H27" s="36">
        <f>'Все данные_продажа'!AV105</f>
        <v>650751.577138444</v>
      </c>
      <c r="I27" s="36">
        <f>'Все данные_продажа'!AW105</f>
        <v>569797.398680871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9" ht="12.75">
      <c r="A28" s="28" t="str">
        <f>A23</f>
        <v>к июлю 2013</v>
      </c>
      <c r="B28" s="29"/>
      <c r="C28" s="29"/>
      <c r="D28" s="21" t="str">
        <f>IF(ROUND('Все данные_продажа'!AR108*100,0)=0,"0%",IF('Все данные_продажа'!AR108&gt;0,CONCATENATE("+ ",ROUND('Все данные_продажа'!AR108*100,0),"%"),CONCATENATE("− ",ROUND('Все данные_продажа'!AR108*100*(-1),0),"%")))</f>
        <v>+ 5900%</v>
      </c>
      <c r="E28" s="21" t="str">
        <f>IF(ROUND('Все данные_продажа'!AS108*100,0)=0,"0%",IF('Все данные_продажа'!AS108&gt;0,CONCATENATE("+ ",ROUND('Все данные_продажа'!AS108*100,0),"%"),CONCATENATE("− ",ROUND('Все данные_продажа'!AS108*100*(-1),0),"%")))</f>
        <v>+ 1756448%</v>
      </c>
      <c r="F28" s="21" t="str">
        <f>IF(ROUND('Все данные_продажа'!AT108*100,0)=0,"0%",IF('Все данные_продажа'!AT108&gt;0,CONCATENATE("+ ",ROUND('Все данные_продажа'!AT108*100,0),"%"),CONCATENATE("− ",ROUND('Все данные_продажа'!AT108*100*(-1),0),"%")))</f>
        <v>+ 2845%</v>
      </c>
      <c r="G28" s="21" t="str">
        <f>IF(ROUND('Все данные_продажа'!AU108*100,0)=0,"0%",IF('Все данные_продажа'!AU108&gt;0,CONCATENATE("+ ",ROUND('Все данные_продажа'!AU108*100,0),"%"),CONCATENATE("− ",ROUND('Все данные_продажа'!AU108*100*(-1),0),"%")))</f>
        <v>+ 48%</v>
      </c>
      <c r="H28" s="21" t="str">
        <f>IF(ROUND('Все данные_продажа'!AV108*100,0)=0,"0%",IF('Все данные_продажа'!AV108&gt;0,CONCATENATE("+ ",ROUND('Все данные_продажа'!AV108*100,0),"%"),CONCATENATE("− ",ROUND('Все данные_продажа'!AV108*100*(-1),0),"%")))</f>
        <v>+ 71141359%</v>
      </c>
      <c r="I28" s="21" t="str">
        <f>IF(ROUND('Все данные_продажа'!AW108*100,0)=0,"0%",IF('Все данные_продажа'!AW108&gt;0,CONCATENATE("+ ",ROUND('Все данные_продажа'!AW108*100,0),"%"),CONCATENATE("− ",ROUND('Все данные_продажа'!AW108*100*(-1),0),"%")))</f>
        <v>+ 61740251%</v>
      </c>
    </row>
    <row r="29" spans="1:9" ht="12.75">
      <c r="A29" s="28" t="str">
        <f>A24</f>
        <v>к августу 2012</v>
      </c>
      <c r="B29" s="29"/>
      <c r="C29" s="29"/>
      <c r="D29" s="21" t="str">
        <f>IF(ROUND('Все данные_продажа'!AR109*100,0)=0,"0%",IF('Все данные_продажа'!AR109&gt;0,CONCATENATE("+ ",ROUND('Все данные_продажа'!AR109*100,0),"%"),CONCATENATE("− ",ROUND('Все данные_продажа'!AR109*100*(-1),0),"%")))</f>
        <v>+ 6500%</v>
      </c>
      <c r="E29" s="21" t="str">
        <f>IF(ROUND('Все данные_продажа'!AS109*100,0)=0,"0%",IF('Все данные_продажа'!AS109&gt;0,CONCATENATE("+ ",ROUND('Все данные_продажа'!AS109*100,0),"%"),CONCATENATE("− ",ROUND('Все данные_продажа'!AS109*100*(-1),0),"%")))</f>
        <v>+ 2222710%</v>
      </c>
      <c r="F29" s="21" t="str">
        <f>IF(ROUND('Все данные_продажа'!AT109*100,0)=0,"0%",IF('Все данные_продажа'!AT109&gt;0,CONCATENATE("+ ",ROUND('Все данные_продажа'!AT109*100,0),"%"),CONCATENATE("− ",ROUND('Все данные_продажа'!AT109*100*(-1),0),"%")))</f>
        <v>+ 3496%</v>
      </c>
      <c r="G29" s="21" t="str">
        <f>IF(ROUND('Все данные_продажа'!AU109*100,0)=0,"0%",IF('Все данные_продажа'!AU109&gt;0,CONCATENATE("+ ",ROUND('Все данные_продажа'!AU109*100,0),"%"),CONCATENATE("− ",ROUND('Все данные_продажа'!AU109*100*(-1),0),"%")))</f>
        <v>+ 54%</v>
      </c>
      <c r="H29" s="21" t="str">
        <f>IF(ROUND('Все данные_продажа'!AV109*100,0)=0,"0%",IF('Все данные_продажа'!AV109&gt;0,CONCATENATE("+ ",ROUND('Все данные_продажа'!AV109*100,0),"%"),CONCATENATE("− ",ROUND('Все данные_продажа'!AV109*100*(-1),0),"%")))</f>
        <v>+ 72465951%</v>
      </c>
      <c r="I29" s="21" t="str">
        <f>IF(ROUND('Все данные_продажа'!AW109*100,0)=0,"0%",IF('Все данные_продажа'!AW109&gt;0,CONCATENATE("+ ",ROUND('Все данные_продажа'!AW109*100,0),"%"),CONCATENATE("− ",ROUND('Все данные_продажа'!AW109*100*(-1),0),"%")))</f>
        <v>+ 63573206%</v>
      </c>
    </row>
    <row r="30" spans="10:78" s="31" customFormat="1" ht="12.75">
      <c r="J30" s="25" t="s">
        <v>96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2:9" ht="12.75">
      <c r="B31" s="155" t="s">
        <v>10</v>
      </c>
      <c r="C31" s="155"/>
      <c r="D31" s="23" t="s">
        <v>1</v>
      </c>
      <c r="E31" s="23" t="s">
        <v>87</v>
      </c>
      <c r="F31" s="23" t="s">
        <v>88</v>
      </c>
      <c r="G31" s="23" t="s">
        <v>89</v>
      </c>
      <c r="H31" s="23" t="s">
        <v>2</v>
      </c>
      <c r="I31" s="23" t="s">
        <v>3</v>
      </c>
    </row>
    <row r="32" spans="1:78" s="19" customFormat="1" ht="12.75">
      <c r="A32" s="26" t="s">
        <v>4</v>
      </c>
      <c r="D32" s="36">
        <f>'Все данные_продажа'!AZ105</f>
        <v>175</v>
      </c>
      <c r="E32" s="36">
        <f>'Все данные_продажа'!BA105</f>
        <v>59033.7031244152</v>
      </c>
      <c r="F32" s="36">
        <f>'Все данные_продажа'!BB105</f>
        <v>169.419</v>
      </c>
      <c r="G32" s="19">
        <f>'Все данные_продажа'!BC105</f>
        <v>0.968108571428571</v>
      </c>
      <c r="H32" s="36">
        <f>'Все данные_продажа'!BD105</f>
        <v>370349.191312496</v>
      </c>
      <c r="I32" s="36">
        <f>'Все данные_продажа'!BE105</f>
        <v>348447.94931156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9" ht="12.75">
      <c r="A33" s="28" t="str">
        <f>A28</f>
        <v>к июлю 2013</v>
      </c>
      <c r="B33" s="29"/>
      <c r="C33" s="29"/>
      <c r="D33" s="21" t="str">
        <f>IF(ROUND('Все данные_продажа'!AZ108*100,0)=0,"0%",IF('Все данные_продажа'!AZ108&gt;0,CONCATENATE("+ ",ROUND('Все данные_продажа'!AZ108*100,0),"%"),CONCATENATE("− ",ROUND('Все данные_продажа'!AZ108*100*(-1),0),"%")))</f>
        <v>+ 20900%</v>
      </c>
      <c r="E33" s="21" t="str">
        <f>IF(ROUND('Все данные_продажа'!BA108*100,0)=0,"0%",IF('Все данные_продажа'!BA108&gt;0,CONCATENATE("+ ",ROUND('Все данные_продажа'!BA108*100,0),"%"),CONCATENATE("− ",ROUND('Все данные_продажа'!BA108*100*(-1),0),"%")))</f>
        <v>+ 8180702%</v>
      </c>
      <c r="F33" s="21" t="str">
        <f>IF(ROUND('Все данные_продажа'!BB108*100,0)=0,"0%",IF('Все данные_продажа'!BB108&gt;0,CONCATENATE("+ ",ROUND('Все данные_продажа'!BB108*100,0),"%"),CONCATENATE("− ",ROUND('Все данные_продажа'!BB108*100*(-1),0),"%")))</f>
        <v>+ 26240%</v>
      </c>
      <c r="G33" s="21" t="str">
        <f>IF(ROUND('Все данные_продажа'!BC108*100,0)=0,"0%",IF('Все данные_продажа'!BC108&gt;0,CONCATENATE("+ ",ROUND('Все данные_продажа'!BC108*100,0),"%"),CONCATENATE("− ",ROUND('Все данные_продажа'!BC108*100*(-1),0),"%")))</f>
        <v>+ 126%</v>
      </c>
      <c r="H33" s="21" t="str">
        <f>IF(ROUND('Все данные_продажа'!BD108*100,0)=0,"0%",IF('Все данные_продажа'!BD108&gt;0,CONCATENATE("+ ",ROUND('Все данные_продажа'!BD108*100,0),"%"),CONCATENATE("− ",ROUND('Все данные_продажа'!BD108*100*(-1),0),"%")))</f>
        <v>+ 36671242%</v>
      </c>
      <c r="I33" s="21" t="str">
        <f>IF(ROUND('Все данные_продажа'!BE108*100,0)=0,"0%",IF('Все данные_продажа'!BE108&gt;0,CONCATENATE("+ ",ROUND('Все данные_продажа'!BE108*100,0),"%"),CONCATENATE("− ",ROUND('Все данные_продажа'!BE108*100*(-1),0),"%")))</f>
        <v>+ 31176456%</v>
      </c>
    </row>
    <row r="34" spans="1:9" ht="12.75">
      <c r="A34" s="28" t="str">
        <f>A29</f>
        <v>к августу 2012</v>
      </c>
      <c r="B34" s="29"/>
      <c r="C34" s="29"/>
      <c r="D34" s="21" t="str">
        <f>IF(ROUND('Все данные_продажа'!AZ109*100,0)=0,"0%",IF('Все данные_продажа'!AZ109&gt;0,CONCATENATE("+ ",ROUND('Все данные_продажа'!AZ109*100,0),"%"),CONCATENATE("− ",ROUND('Все данные_продажа'!AZ109*100*(-1),0),"%")))</f>
        <v>+ 24000%</v>
      </c>
      <c r="E34" s="21" t="str">
        <f>IF(ROUND('Все данные_продажа'!BA109*100,0)=0,"0%",IF('Все данные_продажа'!BA109&gt;0,CONCATENATE("+ ",ROUND('Все данные_продажа'!BA109*100,0),"%"),CONCATENATE("− ",ROUND('Все данные_продажа'!BA109*100*(-1),0),"%")))</f>
        <v>+ 9778189%</v>
      </c>
      <c r="F34" s="21" t="str">
        <f>IF(ROUND('Все данные_продажа'!BB109*100,0)=0,"0%",IF('Все данные_продажа'!BB109&gt;0,CONCATENATE("+ ",ROUND('Все данные_продажа'!BB109*100,0),"%"),CONCATENATE("− ",ROUND('Все данные_продажа'!BB109*100*(-1),0),"%")))</f>
        <v>+ 32269%</v>
      </c>
      <c r="G34" s="21" t="str">
        <f>IF(ROUND('Все данные_продажа'!BC109*100,0)=0,"0%",IF('Все данные_продажа'!BC109&gt;0,CONCATENATE("+ ",ROUND('Все данные_продажа'!BC109*100,0),"%"),CONCATENATE("− ",ROUND('Все данные_продажа'!BC109*100*(-1),0),"%")))</f>
        <v>+ 134%</v>
      </c>
      <c r="H34" s="21" t="str">
        <f>IF(ROUND('Все данные_продажа'!BD109*100,0)=0,"0%",IF('Все данные_продажа'!BD109&gt;0,CONCATENATE("+ ",ROUND('Все данные_продажа'!BD109*100,0),"%"),CONCATENATE("− ",ROUND('Все данные_продажа'!BD109*100*(-1),0),"%")))</f>
        <v>+ 36711398%</v>
      </c>
      <c r="I34" s="21" t="str">
        <f>IF(ROUND('Все данные_продажа'!BE109*100,0)=0,"0%",IF('Все данные_продажа'!BE109&gt;0,CONCATENATE("+ ",ROUND('Все данные_продажа'!BE109*100,0),"%"),CONCATENATE("− ",ROUND('Все данные_продажа'!BE109*100*(-1),0),"%")))</f>
        <v>+ 30302018%</v>
      </c>
    </row>
    <row r="35" spans="10:78" s="31" customFormat="1" ht="12.75">
      <c r="J35" s="25" t="s">
        <v>97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2:9" ht="12.75">
      <c r="B36" s="155" t="s">
        <v>11</v>
      </c>
      <c r="C36" s="155"/>
      <c r="D36" s="23" t="s">
        <v>1</v>
      </c>
      <c r="E36" s="23" t="s">
        <v>87</v>
      </c>
      <c r="F36" s="23" t="s">
        <v>88</v>
      </c>
      <c r="G36" s="23" t="s">
        <v>89</v>
      </c>
      <c r="H36" s="23" t="s">
        <v>2</v>
      </c>
      <c r="I36" s="23" t="s">
        <v>3</v>
      </c>
    </row>
    <row r="37" spans="1:78" s="19" customFormat="1" ht="12.75">
      <c r="A37" s="26" t="s">
        <v>4</v>
      </c>
      <c r="D37" s="36">
        <f>'Все данные_продажа'!BH105</f>
        <v>283</v>
      </c>
      <c r="E37" s="36">
        <f>'Все данные_продажа'!BI105</f>
        <v>55087.6782194327</v>
      </c>
      <c r="F37" s="36">
        <f>'Все данные_продажа'!BJ105</f>
        <v>308.323</v>
      </c>
      <c r="G37" s="19">
        <f>'Все данные_продажа'!BK105</f>
        <v>1.08948056537102</v>
      </c>
      <c r="H37" s="36">
        <f>'Все данные_продажа'!BL105</f>
        <v>335369.200846436</v>
      </c>
      <c r="I37" s="36">
        <f>'Все данные_продажа'!BM105</f>
        <v>178668.727987963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9" ht="12.75">
      <c r="A38" s="28" t="str">
        <f>A33</f>
        <v>к июлю 2013</v>
      </c>
      <c r="B38" s="29"/>
      <c r="C38" s="29"/>
      <c r="D38" s="21" t="str">
        <f>IF(ROUND('Все данные_продажа'!BH108*100,0)=0,"0%",IF('Все данные_продажа'!BH108&gt;0,CONCATENATE("+ ",ROUND('Все данные_продажа'!BH108*100,0),"%"),CONCATENATE("− ",ROUND('Все данные_продажа'!BH108*100*(-1),0),"%")))</f>
        <v>+ 32600%</v>
      </c>
      <c r="E38" s="21" t="str">
        <f>IF(ROUND('Все данные_продажа'!BI108*100,0)=0,"0%",IF('Все данные_продажа'!BI108&gt;0,CONCATENATE("+ ",ROUND('Все данные_продажа'!BI108*100,0),"%"),CONCATENATE("− ",ROUND('Все данные_продажа'!BI108*100*(-1),0),"%")))</f>
        <v>+ 7667545%</v>
      </c>
      <c r="F38" s="21" t="str">
        <f>IF(ROUND('Все данные_продажа'!BJ108*100,0)=0,"0%",IF('Все данные_продажа'!BJ108&gt;0,CONCATENATE("+ ",ROUND('Все данные_продажа'!BJ108*100,0),"%"),CONCATENATE("− ",ROUND('Все данные_продажа'!BJ108*100*(-1),0),"%")))</f>
        <v>+ 40331%</v>
      </c>
      <c r="G38" s="21" t="str">
        <f>IF(ROUND('Все данные_продажа'!BK108*100,0)=0,"0%",IF('Все данные_продажа'!BK108&gt;0,CONCATENATE("+ ",ROUND('Все данные_продажа'!BK108*100,0),"%"),CONCATENATE("− ",ROUND('Все данные_продажа'!BK108*100*(-1),0),"%")))</f>
        <v>+ 124%</v>
      </c>
      <c r="H38" s="21" t="str">
        <f>IF(ROUND('Все данные_продажа'!BL108*100,0)=0,"0%",IF('Все данные_продажа'!BL108&gt;0,CONCATENATE("+ ",ROUND('Все данные_продажа'!BL108*100,0),"%"),CONCATENATE("− ",ROUND('Все данные_продажа'!BL108*100*(-1),0),"%")))</f>
        <v>+ 32548376%</v>
      </c>
      <c r="I38" s="21" t="str">
        <f>IF(ROUND('Все данные_продажа'!BM108*100,0)=0,"0%",IF('Все данные_продажа'!BM108&gt;0,CONCATENATE("+ ",ROUND('Все данные_продажа'!BM108*100,0),"%"),CONCATENATE("− ",ROUND('Все данные_продажа'!BM108*100*(-1),0),"%")))</f>
        <v>+ 19011495%</v>
      </c>
    </row>
    <row r="39" spans="1:9" ht="12.75">
      <c r="A39" s="28" t="str">
        <f>A34</f>
        <v>к августу 2012</v>
      </c>
      <c r="B39" s="29"/>
      <c r="C39" s="29"/>
      <c r="D39" s="21" t="str">
        <f>IF(ROUND('Все данные_продажа'!BH109*100,0)=0,"0%",IF('Все данные_продажа'!BH109&gt;0,CONCATENATE("+ ",ROUND('Все данные_продажа'!BH109*100,0),"%"),CONCATENATE("− ",ROUND('Все данные_продажа'!BH109*100*(-1),0),"%")))</f>
        <v>+ 32400%</v>
      </c>
      <c r="E39" s="21" t="str">
        <f>IF(ROUND('Все данные_продажа'!BI109*100,0)=0,"0%",IF('Все данные_продажа'!BI109&gt;0,CONCATENATE("+ ",ROUND('Все данные_продажа'!BI109*100,0),"%"),CONCATENATE("− ",ROUND('Все данные_продажа'!BI109*100*(-1),0),"%")))</f>
        <v>+ 9059317%</v>
      </c>
      <c r="F39" s="21" t="str">
        <f>IF(ROUND('Все данные_продажа'!BJ109*100,0)=0,"0%",IF('Все данные_продажа'!BJ109&gt;0,CONCATENATE("+ ",ROUND('Все данные_продажа'!BJ109*100,0),"%"),CONCATENATE("− ",ROUND('Все данные_продажа'!BJ109*100*(-1),0),"%")))</f>
        <v>+ 48431%</v>
      </c>
      <c r="G39" s="21" t="str">
        <f>IF(ROUND('Все данные_продажа'!BK109*100,0)=0,"0%",IF('Все данные_продажа'!BK109&gt;0,CONCATENATE("+ ",ROUND('Все данные_продажа'!BK109*100,0),"%"),CONCATENATE("− ",ROUND('Все данные_продажа'!BK109*100*(-1),0),"%")))</f>
        <v>+ 149%</v>
      </c>
      <c r="H39" s="21" t="str">
        <f>IF(ROUND('Все данные_продажа'!BL109*100,0)=0,"0%",IF('Все данные_продажа'!BL109&gt;0,CONCATENATE("+ ",ROUND('Все данные_продажа'!BL109*100,0),"%"),CONCATENATE("− ",ROUND('Все данные_продажа'!BL109*100*(-1),0),"%")))</f>
        <v>+ 31929808%</v>
      </c>
      <c r="I39" s="21" t="str">
        <f>IF(ROUND('Все данные_продажа'!BM109*100,0)=0,"0%",IF('Все данные_продажа'!BM109&gt;0,CONCATENATE("+ ",ROUND('Все данные_продажа'!BM109*100,0),"%"),CONCATENATE("− ",ROUND('Все данные_продажа'!BM109*100*(-1),0),"%")))</f>
        <v>+ 18705500%</v>
      </c>
    </row>
    <row r="40" spans="10:78" s="31" customFormat="1" ht="12.75">
      <c r="J40" s="25" t="s">
        <v>98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</row>
    <row r="41" spans="2:9" ht="12.75">
      <c r="B41" s="155" t="s">
        <v>12</v>
      </c>
      <c r="C41" s="155"/>
      <c r="D41" s="23" t="s">
        <v>1</v>
      </c>
      <c r="E41" s="23" t="s">
        <v>87</v>
      </c>
      <c r="F41" s="23" t="s">
        <v>88</v>
      </c>
      <c r="G41" s="23" t="s">
        <v>89</v>
      </c>
      <c r="H41" s="23" t="s">
        <v>2</v>
      </c>
      <c r="I41" s="23" t="s">
        <v>3</v>
      </c>
    </row>
    <row r="42" spans="1:78" s="19" customFormat="1" ht="12.75">
      <c r="A42" s="26" t="s">
        <v>4</v>
      </c>
      <c r="D42" s="36">
        <f>'Все данные_продажа'!BP105</f>
        <v>538</v>
      </c>
      <c r="E42" s="36">
        <f>'Все данные_продажа'!BQ105</f>
        <v>151880.65834052</v>
      </c>
      <c r="F42" s="36">
        <f>'Все данные_продажа'!BR105</f>
        <v>1043.443</v>
      </c>
      <c r="G42" s="19">
        <f>'Все данные_продажа'!BS105</f>
        <v>1.93948513011152</v>
      </c>
      <c r="H42" s="36">
        <f>'Все данные_продажа'!BT105</f>
        <v>192384.095053219</v>
      </c>
      <c r="I42" s="36">
        <f>'Все данные_продажа'!BU105</f>
        <v>145557.216197263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9" ht="12.75">
      <c r="A43" s="28" t="str">
        <f>A38</f>
        <v>к июлю 2013</v>
      </c>
      <c r="B43" s="29"/>
      <c r="C43" s="29"/>
      <c r="D43" s="21" t="str">
        <f>IF(ROUND('Все данные_продажа'!BP108*100,0)=0,"0%",IF('Все данные_продажа'!BP108&gt;0,CONCATENATE("+ ",ROUND('Все данные_продажа'!BP108*100,0),"%"),CONCATENATE("− ",ROUND('Все данные_продажа'!BP108*100*(-1),0),"%")))</f>
        <v>+ 70200%</v>
      </c>
      <c r="E43" s="21" t="str">
        <f>IF(ROUND('Все данные_продажа'!BQ108*100,0)=0,"0%",IF('Все данные_продажа'!BQ108&gt;0,CONCATENATE("+ ",ROUND('Все данные_продажа'!BQ108*100,0),"%"),CONCATENATE("− ",ROUND('Все данные_продажа'!BQ108*100*(-1),0),"%")))</f>
        <v>+ 16755810%</v>
      </c>
      <c r="F43" s="21" t="str">
        <f>IF(ROUND('Все данные_продажа'!BR108*100,0)=0,"0%",IF('Все данные_продажа'!BR108&gt;0,CONCATENATE("+ ",ROUND('Все данные_продажа'!BR108*100,0),"%"),CONCATENATE("− ",ROUND('Все данные_продажа'!BR108*100*(-1),0),"%")))</f>
        <v>+ 123210%</v>
      </c>
      <c r="G43" s="21" t="str">
        <f>IF(ROUND('Все данные_продажа'!BS108*100,0)=0,"0%",IF('Все данные_продажа'!BS108&gt;0,CONCATENATE("+ ",ROUND('Все данные_продажа'!BS108*100,0),"%"),CONCATENATE("− ",ROUND('Все данные_продажа'!BS108*100*(-1),0),"%")))</f>
        <v>+ 176%</v>
      </c>
      <c r="H43" s="21" t="str">
        <f>IF(ROUND('Все данные_продажа'!BT108*100,0)=0,"0%",IF('Все данные_продажа'!BT108&gt;0,CONCATENATE("+ ",ROUND('Все данные_продажа'!BT108*100,0),"%"),CONCATENATE("− ",ROUND('Все данные_продажа'!BT108*100*(-1),0),"%")))</f>
        <v>+ 18131978%</v>
      </c>
      <c r="I43" s="21" t="str">
        <f>IF(ROUND('Все данные_продажа'!BU108*100,0)=0,"0%",IF('Все данные_продажа'!BU108&gt;0,CONCATENATE("+ ",ROUND('Все данные_продажа'!BU108*100,0),"%"),CONCATENATE("− ",ROUND('Все данные_продажа'!BU108*100*(-1),0),"%")))</f>
        <v>+ 13599424%</v>
      </c>
    </row>
    <row r="44" spans="1:9" ht="12.75">
      <c r="A44" s="28" t="str">
        <f>A39</f>
        <v>к августу 2012</v>
      </c>
      <c r="B44" s="29"/>
      <c r="C44" s="29"/>
      <c r="D44" s="21" t="str">
        <f>IF(ROUND('Все данные_продажа'!BP109*100,0)=0,"0%",IF('Все данные_продажа'!BP109&gt;0,CONCATENATE("+ ",ROUND('Все данные_продажа'!BP109*100,0),"%"),CONCATENATE("− ",ROUND('Все данные_продажа'!BP109*100*(-1),0),"%")))</f>
        <v>+ 76200%</v>
      </c>
      <c r="E44" s="21" t="str">
        <f>IF(ROUND('Все данные_продажа'!BQ109*100,0)=0,"0%",IF('Все данные_продажа'!BQ109&gt;0,CONCATENATE("+ ",ROUND('Все данные_продажа'!BQ109*100,0),"%"),CONCATENATE("− ",ROUND('Все данные_продажа'!BQ109*100*(-1),0),"%")))</f>
        <v>+ 20495231%</v>
      </c>
      <c r="F44" s="21" t="str">
        <f>IF(ROUND('Все данные_продажа'!BR109*100,0)=0,"0%",IF('Все данные_продажа'!BR109&gt;0,CONCATENATE("+ ",ROUND('Все данные_продажа'!BR109*100,0),"%"),CONCATENATE("− ",ROUND('Все данные_продажа'!BR109*100*(-1),0),"%")))</f>
        <v>+ 145381%</v>
      </c>
      <c r="G44" s="21" t="str">
        <f>IF(ROUND('Все данные_продажа'!BS109*100,0)=0,"0%",IF('Все данные_продажа'!BS109&gt;0,CONCATENATE("+ ",ROUND('Все данные_продажа'!BS109*100,0),"%"),CONCATENATE("− ",ROUND('Все данные_продажа'!BS109*100*(-1),0),"%")))</f>
        <v>+ 191%</v>
      </c>
      <c r="H44" s="21" t="str">
        <f>IF(ROUND('Все данные_продажа'!BT109*100,0)=0,"0%",IF('Все данные_продажа'!BT109&gt;0,CONCATENATE("+ ",ROUND('Все данные_продажа'!BT109*100,0),"%"),CONCATENATE("− ",ROUND('Все данные_продажа'!BT109*100*(-1),0),"%")))</f>
        <v>+ 18750590%</v>
      </c>
      <c r="I44" s="21" t="str">
        <f>IF(ROUND('Все данные_продажа'!BU109*100,0)=0,"0%",IF('Все данные_продажа'!BU109&gt;0,CONCATENATE("+ ",ROUND('Все данные_продажа'!BU109*100,0),"%"),CONCATENATE("− ",ROUND('Все данные_продажа'!BU109*100*(-1),0),"%")))</f>
        <v>+ 14097580%</v>
      </c>
    </row>
    <row r="45" spans="9:78" ht="12.75">
      <c r="I45" s="25"/>
      <c r="BZ45" s="22"/>
    </row>
    <row r="46" spans="9:78" ht="12.75">
      <c r="I46" s="25"/>
      <c r="BZ46" s="22"/>
    </row>
    <row r="47" spans="8:78" ht="12.75">
      <c r="H47" s="32"/>
      <c r="I47" s="25"/>
      <c r="BZ47" s="22"/>
    </row>
    <row r="48" spans="9:78" ht="12.75">
      <c r="I48" s="25"/>
      <c r="BZ48" s="22"/>
    </row>
    <row r="51" spans="1:11" ht="38.25">
      <c r="A51" s="16" t="str">
        <f>B1</f>
        <v>Все сегменты</v>
      </c>
      <c r="B51" s="16" t="str">
        <f aca="true" t="shared" si="0" ref="B51:G51">D1</f>
        <v>Количество</v>
      </c>
      <c r="C51" s="16" t="str">
        <f t="shared" si="0"/>
        <v>Общая стоимость, млн. $</v>
      </c>
      <c r="D51" s="16" t="str">
        <f t="shared" si="0"/>
        <v>Общая площадь, тыс. м2</v>
      </c>
      <c r="E51" s="16" t="str">
        <f t="shared" si="0"/>
        <v>Средняя площадь, тыс. м2</v>
      </c>
      <c r="F51" s="16" t="str">
        <f t="shared" si="0"/>
        <v>Средняя цена, $</v>
      </c>
      <c r="G51" s="16" t="str">
        <f t="shared" si="0"/>
        <v>Средневзвешенная цена, $</v>
      </c>
      <c r="I51" s="22" t="s">
        <v>1</v>
      </c>
      <c r="J51" s="25" t="s">
        <v>87</v>
      </c>
      <c r="K51" s="25" t="s">
        <v>88</v>
      </c>
    </row>
    <row r="52" spans="1:11" ht="15.75">
      <c r="A52" s="17" t="str">
        <f>A2</f>
        <v>значение</v>
      </c>
      <c r="B52" s="33">
        <f aca="true" t="shared" si="1" ref="B52:G54">D2</f>
        <v>1257</v>
      </c>
      <c r="C52" s="33">
        <f t="shared" si="1"/>
        <v>336788.931524728</v>
      </c>
      <c r="D52" s="33">
        <f t="shared" si="1"/>
        <v>2225</v>
      </c>
      <c r="E52" s="33">
        <f t="shared" si="1"/>
        <v>1.77008750994431</v>
      </c>
      <c r="F52" s="33">
        <f t="shared" si="1"/>
        <v>263160.712039883</v>
      </c>
      <c r="G52" s="33">
        <f t="shared" si="1"/>
        <v>151365.811921226</v>
      </c>
      <c r="I52" s="22">
        <f>B52/B$52*100</f>
        <v>100</v>
      </c>
      <c r="J52" s="22">
        <f>C52/C$52*100</f>
        <v>100</v>
      </c>
      <c r="K52" s="22">
        <f>D52/D$52*100</f>
        <v>100</v>
      </c>
    </row>
    <row r="53" spans="1:7" ht="15.75">
      <c r="A53" s="17" t="str">
        <f>A3</f>
        <v>к июлю 2013</v>
      </c>
      <c r="B53" s="34" t="str">
        <f t="shared" si="1"/>
        <v>+ 152200%</v>
      </c>
      <c r="C53" s="34" t="str">
        <f t="shared" si="1"/>
        <v>+ 41203828%</v>
      </c>
      <c r="D53" s="34" t="str">
        <f t="shared" si="1"/>
        <v>+ 270447%</v>
      </c>
      <c r="E53" s="34" t="str">
        <f t="shared" si="1"/>
        <v>+ 178%</v>
      </c>
      <c r="F53" s="34" t="str">
        <f t="shared" si="1"/>
        <v>+ 25657294%</v>
      </c>
      <c r="G53" s="34" t="str">
        <f t="shared" si="1"/>
        <v>+ 15235437%</v>
      </c>
    </row>
    <row r="54" spans="1:7" ht="25.5">
      <c r="A54" s="17" t="str">
        <f>A4</f>
        <v>к августу 2012</v>
      </c>
      <c r="B54" s="34" t="str">
        <f t="shared" si="1"/>
        <v>+ 164500%</v>
      </c>
      <c r="C54" s="34" t="str">
        <f t="shared" si="1"/>
        <v>+ 49990369%</v>
      </c>
      <c r="D54" s="34" t="str">
        <f t="shared" si="1"/>
        <v>+ 317936%</v>
      </c>
      <c r="E54" s="34" t="str">
        <f t="shared" si="1"/>
        <v>+ 193%</v>
      </c>
      <c r="F54" s="34" t="str">
        <f t="shared" si="1"/>
        <v>+ 25697934%</v>
      </c>
      <c r="G54" s="34" t="str">
        <f t="shared" si="1"/>
        <v>+ 15723391%</v>
      </c>
    </row>
    <row r="55" ht="12.75">
      <c r="A55" s="35"/>
    </row>
    <row r="56" spans="1:11" ht="38.25">
      <c r="A56" s="16" t="str">
        <f>B6</f>
        <v>Торговые</v>
      </c>
      <c r="B56" s="16" t="str">
        <f aca="true" t="shared" si="2" ref="B56:G59">D6</f>
        <v>Количество</v>
      </c>
      <c r="C56" s="16" t="str">
        <f t="shared" si="2"/>
        <v>Общая стоимость, млн. $</v>
      </c>
      <c r="D56" s="16" t="str">
        <f t="shared" si="2"/>
        <v>Общая площадь, тыс. м2</v>
      </c>
      <c r="E56" s="16" t="str">
        <f t="shared" si="2"/>
        <v>Средняя площадь, тыс. м2</v>
      </c>
      <c r="F56" s="16" t="str">
        <f t="shared" si="2"/>
        <v>Средняя цена, $</v>
      </c>
      <c r="G56" s="16" t="str">
        <f t="shared" si="2"/>
        <v>Средневзвешенная цена, $</v>
      </c>
      <c r="I56" s="22" t="s">
        <v>1</v>
      </c>
      <c r="J56" s="25" t="s">
        <v>87</v>
      </c>
      <c r="K56" s="25" t="s">
        <v>88</v>
      </c>
    </row>
    <row r="57" spans="1:11" ht="15.75">
      <c r="A57" s="17" t="str">
        <f>A7</f>
        <v>значение</v>
      </c>
      <c r="B57" s="33">
        <f t="shared" si="2"/>
        <v>334</v>
      </c>
      <c r="C57" s="33">
        <f t="shared" si="2"/>
        <v>68733.1863230422</v>
      </c>
      <c r="D57" s="33">
        <f t="shared" si="2"/>
        <v>332.271</v>
      </c>
      <c r="E57" s="33">
        <f t="shared" si="2"/>
        <v>0.994823353293413</v>
      </c>
      <c r="F57" s="33">
        <f t="shared" si="2"/>
        <v>383526.390040725</v>
      </c>
      <c r="G57" s="33">
        <f t="shared" si="2"/>
        <v>206858.818022163</v>
      </c>
      <c r="I57" s="37">
        <f>B57/B$52*100</f>
        <v>26.57120127287192</v>
      </c>
      <c r="J57" s="37">
        <f>C57/C$52*100</f>
        <v>20.408386348051824</v>
      </c>
      <c r="K57" s="37">
        <f>D57/D$52*100</f>
        <v>14.933528089887641</v>
      </c>
    </row>
    <row r="58" spans="1:11" ht="15.75">
      <c r="A58" s="17" t="str">
        <f>A8</f>
        <v>к июлю 2013</v>
      </c>
      <c r="B58" s="34" t="str">
        <f t="shared" si="2"/>
        <v>+ 38500%</v>
      </c>
      <c r="C58" s="34" t="str">
        <f t="shared" si="2"/>
        <v>+ 9423993%</v>
      </c>
      <c r="D58" s="34" t="str">
        <f t="shared" si="2"/>
        <v>+ 43176%</v>
      </c>
      <c r="E58" s="34" t="str">
        <f t="shared" si="2"/>
        <v>+ 112%</v>
      </c>
      <c r="F58" s="34" t="str">
        <f t="shared" si="2"/>
        <v>+ 38462626%</v>
      </c>
      <c r="G58" s="34" t="str">
        <f t="shared" si="2"/>
        <v>+ 21826926%</v>
      </c>
      <c r="I58" s="37"/>
      <c r="J58" s="38"/>
      <c r="K58" s="38"/>
    </row>
    <row r="59" spans="1:11" ht="25.5">
      <c r="A59" s="17" t="str">
        <f>A9</f>
        <v>к августу 2012</v>
      </c>
      <c r="B59" s="34" t="str">
        <f t="shared" si="2"/>
        <v>+ 38900%</v>
      </c>
      <c r="C59" s="34" t="str">
        <f t="shared" si="2"/>
        <v>+ 11282027%</v>
      </c>
      <c r="D59" s="34" t="str">
        <f t="shared" si="2"/>
        <v>+ 51928%</v>
      </c>
      <c r="E59" s="34" t="str">
        <f t="shared" si="2"/>
        <v>+ 133%</v>
      </c>
      <c r="F59" s="34" t="str">
        <f t="shared" si="2"/>
        <v>+ 38703199%</v>
      </c>
      <c r="G59" s="34" t="str">
        <f t="shared" si="2"/>
        <v>+ 21726455%</v>
      </c>
      <c r="I59" s="37"/>
      <c r="J59" s="38"/>
      <c r="K59" s="38"/>
    </row>
    <row r="60" spans="1:11" ht="12.75">
      <c r="A60" s="35"/>
      <c r="I60" s="37"/>
      <c r="J60" s="38"/>
      <c r="K60" s="38"/>
    </row>
    <row r="61" spans="1:11" ht="38.25">
      <c r="A61" s="16" t="str">
        <f>B11</f>
        <v>Офисные</v>
      </c>
      <c r="B61" s="16" t="str">
        <f aca="true" t="shared" si="3" ref="B61:G64">D11</f>
        <v>Количество</v>
      </c>
      <c r="C61" s="16" t="str">
        <f t="shared" si="3"/>
        <v>Общая стоимость, млн. $</v>
      </c>
      <c r="D61" s="16" t="str">
        <f t="shared" si="3"/>
        <v>Общая площадь, тыс. м2</v>
      </c>
      <c r="E61" s="16" t="str">
        <f t="shared" si="3"/>
        <v>Средняя площадь, тыс. м2</v>
      </c>
      <c r="F61" s="16" t="str">
        <f t="shared" si="3"/>
        <v>Средняя цена, $</v>
      </c>
      <c r="G61" s="16" t="str">
        <f t="shared" si="3"/>
        <v>Средневзвешенная цена, $</v>
      </c>
      <c r="I61" s="22" t="s">
        <v>1</v>
      </c>
      <c r="J61" s="25" t="s">
        <v>87</v>
      </c>
      <c r="K61" s="25" t="s">
        <v>88</v>
      </c>
    </row>
    <row r="62" spans="1:11" ht="15.75">
      <c r="A62" s="17" t="str">
        <f>A12</f>
        <v>значение</v>
      </c>
      <c r="B62" s="33">
        <f t="shared" si="3"/>
        <v>713</v>
      </c>
      <c r="C62" s="33">
        <f t="shared" si="3"/>
        <v>210914.361464936</v>
      </c>
      <c r="D62" s="33">
        <f t="shared" si="3"/>
        <v>1212.862</v>
      </c>
      <c r="E62" s="33">
        <f t="shared" si="3"/>
        <v>1.70106872370266</v>
      </c>
      <c r="F62" s="33">
        <f t="shared" si="3"/>
        <v>236064.167767628</v>
      </c>
      <c r="G62" s="33">
        <f t="shared" si="3"/>
        <v>173898.070402845</v>
      </c>
      <c r="I62" s="37">
        <f>B62/B$52*100</f>
        <v>56.72235481304694</v>
      </c>
      <c r="J62" s="37">
        <f>C62/C$52*100</f>
        <v>62.62508702708065</v>
      </c>
      <c r="K62" s="37">
        <f>D62/D$52*100</f>
        <v>54.51065168539326</v>
      </c>
    </row>
    <row r="63" spans="1:11" ht="15.75">
      <c r="A63" s="17" t="str">
        <f>A13</f>
        <v>к июлю 2013</v>
      </c>
      <c r="B63" s="34" t="str">
        <f t="shared" si="3"/>
        <v>+ 91100%</v>
      </c>
      <c r="C63" s="34" t="str">
        <f t="shared" si="3"/>
        <v>+ 24936512%</v>
      </c>
      <c r="D63" s="34" t="str">
        <f t="shared" si="3"/>
        <v>+ 149450%</v>
      </c>
      <c r="E63" s="34" t="str">
        <f t="shared" si="3"/>
        <v>+ 164%</v>
      </c>
      <c r="F63" s="34" t="str">
        <f t="shared" si="3"/>
        <v>+ 22385223%</v>
      </c>
      <c r="G63" s="34" t="str">
        <f t="shared" si="3"/>
        <v>+ 16685555%</v>
      </c>
      <c r="I63" s="37"/>
      <c r="J63" s="38"/>
      <c r="K63" s="38"/>
    </row>
    <row r="64" spans="1:11" ht="25.5">
      <c r="A64" s="17" t="str">
        <f>A14</f>
        <v>к августу 2012</v>
      </c>
      <c r="B64" s="34" t="str">
        <f t="shared" si="3"/>
        <v>+ 100200%</v>
      </c>
      <c r="C64" s="34" t="str">
        <f t="shared" si="3"/>
        <v>+ 30273419%</v>
      </c>
      <c r="D64" s="34" t="str">
        <f t="shared" si="3"/>
        <v>+ 177650%</v>
      </c>
      <c r="E64" s="34" t="str">
        <f t="shared" si="3"/>
        <v>+ 177%</v>
      </c>
      <c r="F64" s="34" t="str">
        <f t="shared" si="3"/>
        <v>+ 23052580%</v>
      </c>
      <c r="G64" s="34" t="str">
        <f t="shared" si="3"/>
        <v>+ 17041018%</v>
      </c>
      <c r="I64" s="37"/>
      <c r="J64" s="38"/>
      <c r="K64" s="38"/>
    </row>
    <row r="65" spans="1:11" ht="12.75">
      <c r="A65" s="35"/>
      <c r="I65" s="37"/>
      <c r="J65" s="38"/>
      <c r="K65" s="38"/>
    </row>
    <row r="66" spans="1:11" ht="38.25">
      <c r="A66" s="16" t="str">
        <f>B16</f>
        <v>ПСП</v>
      </c>
      <c r="B66" s="16" t="str">
        <f aca="true" t="shared" si="4" ref="B66:G69">D16</f>
        <v>Количество</v>
      </c>
      <c r="C66" s="16" t="str">
        <f t="shared" si="4"/>
        <v>Общая стоимость, млн. $</v>
      </c>
      <c r="D66" s="16" t="str">
        <f t="shared" si="4"/>
        <v>Общая площадь, тыс. м2</v>
      </c>
      <c r="E66" s="16" t="str">
        <f t="shared" si="4"/>
        <v>Средняя площадь, тыс. м2</v>
      </c>
      <c r="F66" s="16" t="str">
        <f t="shared" si="4"/>
        <v>Средняя цена, $</v>
      </c>
      <c r="G66" s="16" t="str">
        <f t="shared" si="4"/>
        <v>Средневзвешенная цена, $</v>
      </c>
      <c r="I66" s="22" t="s">
        <v>1</v>
      </c>
      <c r="J66" s="25" t="s">
        <v>87</v>
      </c>
      <c r="K66" s="25" t="s">
        <v>88</v>
      </c>
    </row>
    <row r="67" spans="1:11" ht="15.75">
      <c r="A67" s="17" t="str">
        <f>A17</f>
        <v>значение</v>
      </c>
      <c r="B67" s="33">
        <f t="shared" si="4"/>
        <v>70</v>
      </c>
      <c r="C67" s="33">
        <f t="shared" si="4"/>
        <v>24515.7811746429</v>
      </c>
      <c r="D67" s="33">
        <f t="shared" si="4"/>
        <v>476.171</v>
      </c>
      <c r="E67" s="33">
        <f t="shared" si="4"/>
        <v>6.80244285714286</v>
      </c>
      <c r="F67" s="33">
        <f t="shared" si="4"/>
        <v>71033.1040743328</v>
      </c>
      <c r="G67" s="33">
        <f t="shared" si="4"/>
        <v>51485.2462133202</v>
      </c>
      <c r="I67" s="37">
        <f>B67/B$52*100</f>
        <v>5.568814638027049</v>
      </c>
      <c r="J67" s="37">
        <f>C67/C$52*100</f>
        <v>7.279271638665144</v>
      </c>
      <c r="K67" s="37">
        <f>D67/D$52*100</f>
        <v>21.400943820224718</v>
      </c>
    </row>
    <row r="68" spans="1:7" ht="15.75">
      <c r="A68" s="17" t="str">
        <f>A18</f>
        <v>к июлю 2013</v>
      </c>
      <c r="B68" s="34" t="str">
        <f t="shared" si="4"/>
        <v>+ 8000%</v>
      </c>
      <c r="C68" s="34" t="str">
        <f t="shared" si="4"/>
        <v>+ 3310420%</v>
      </c>
      <c r="D68" s="34" t="str">
        <f t="shared" si="4"/>
        <v>+ 57744%</v>
      </c>
      <c r="E68" s="34" t="str">
        <f t="shared" si="4"/>
        <v>+ 722%</v>
      </c>
      <c r="F68" s="34" t="str">
        <f t="shared" si="4"/>
        <v>+ 6875568%</v>
      </c>
      <c r="G68" s="34" t="str">
        <f t="shared" si="4"/>
        <v>+ 5732914%</v>
      </c>
    </row>
    <row r="69" spans="1:7" ht="25.5">
      <c r="A69" s="17" t="str">
        <f>A19</f>
        <v>к августу 2012</v>
      </c>
      <c r="B69" s="34" t="str">
        <f t="shared" si="4"/>
        <v>+ 9100%</v>
      </c>
      <c r="C69" s="34" t="str">
        <f t="shared" si="4"/>
        <v>+ 3657128%</v>
      </c>
      <c r="D69" s="34" t="str">
        <f t="shared" si="4"/>
        <v>+ 60649%</v>
      </c>
      <c r="E69" s="34" t="str">
        <f t="shared" si="4"/>
        <v>+ 666%</v>
      </c>
      <c r="F69" s="34" t="str">
        <f t="shared" si="4"/>
        <v>+ 7543635%</v>
      </c>
      <c r="G69" s="34" t="str">
        <f t="shared" si="4"/>
        <v>+ 6029959%</v>
      </c>
    </row>
    <row r="70" ht="12.75">
      <c r="A70" s="35"/>
    </row>
    <row r="71" spans="1:11" ht="38.25">
      <c r="A71" s="16" t="str">
        <f>B21</f>
        <v>ПСН</v>
      </c>
      <c r="B71" s="16" t="str">
        <f aca="true" t="shared" si="5" ref="B71:G74">D21</f>
        <v>Количество</v>
      </c>
      <c r="C71" s="16" t="str">
        <f t="shared" si="5"/>
        <v>Общая стоимость, млн. $</v>
      </c>
      <c r="D71" s="16" t="str">
        <f t="shared" si="5"/>
        <v>Общая площадь, тыс. м2</v>
      </c>
      <c r="E71" s="16" t="str">
        <f t="shared" si="5"/>
        <v>Средняя площадь, тыс. м2</v>
      </c>
      <c r="F71" s="16" t="str">
        <f t="shared" si="5"/>
        <v>Средняя цена, $</v>
      </c>
      <c r="G71" s="16" t="str">
        <f t="shared" si="5"/>
        <v>Средневзвешенная цена, $</v>
      </c>
      <c r="I71" s="22" t="s">
        <v>1</v>
      </c>
      <c r="J71" s="25" t="s">
        <v>87</v>
      </c>
      <c r="K71" s="25" t="s">
        <v>88</v>
      </c>
    </row>
    <row r="72" spans="1:11" ht="15.75">
      <c r="A72" s="17" t="str">
        <f>A22</f>
        <v>значение</v>
      </c>
      <c r="B72" s="33">
        <f t="shared" si="5"/>
        <v>140</v>
      </c>
      <c r="C72" s="33">
        <f t="shared" si="5"/>
        <v>32625.6025621076</v>
      </c>
      <c r="D72" s="33">
        <f t="shared" si="5"/>
        <v>203.696</v>
      </c>
      <c r="E72" s="33">
        <f t="shared" si="5"/>
        <v>1.45497142857143</v>
      </c>
      <c r="F72" s="33">
        <f t="shared" si="5"/>
        <v>210065.227550068</v>
      </c>
      <c r="G72" s="33">
        <f t="shared" si="5"/>
        <v>160168.106207818</v>
      </c>
      <c r="I72" s="22">
        <f>B72/B$52*100</f>
        <v>11.137629276054097</v>
      </c>
      <c r="J72" s="22">
        <f>C72/C$52*100</f>
        <v>9.687254986202577</v>
      </c>
      <c r="K72" s="22">
        <f>D72/D$52*100</f>
        <v>9.154876404494381</v>
      </c>
    </row>
    <row r="73" spans="1:7" ht="15.75">
      <c r="A73" s="17" t="str">
        <f>A23</f>
        <v>к июлю 2013</v>
      </c>
      <c r="B73" s="34" t="str">
        <f t="shared" si="5"/>
        <v>+ 14600%</v>
      </c>
      <c r="C73" s="34" t="str">
        <f t="shared" si="5"/>
        <v>+ 3532903%</v>
      </c>
      <c r="D73" s="34" t="str">
        <f t="shared" si="5"/>
        <v>+ 20078%</v>
      </c>
      <c r="E73" s="34" t="str">
        <f t="shared" si="5"/>
        <v>+ 138%</v>
      </c>
      <c r="F73" s="34" t="str">
        <f t="shared" si="5"/>
        <v>+ 22597995%</v>
      </c>
      <c r="G73" s="34" t="str">
        <f t="shared" si="5"/>
        <v>+ 17596327%</v>
      </c>
    </row>
    <row r="74" spans="1:7" ht="25.5">
      <c r="A74" s="17" t="str">
        <f>A24</f>
        <v>к августу 2012</v>
      </c>
      <c r="B74" s="34" t="str">
        <f t="shared" si="5"/>
        <v>+ 16300%</v>
      </c>
      <c r="C74" s="34" t="str">
        <f t="shared" si="5"/>
        <v>+ 4777795%</v>
      </c>
      <c r="D74" s="34" t="str">
        <f t="shared" si="5"/>
        <v>+ 27709%</v>
      </c>
      <c r="E74" s="34" t="str">
        <f t="shared" si="5"/>
        <v>+ 170%</v>
      </c>
      <c r="F74" s="34" t="str">
        <f t="shared" si="5"/>
        <v>+ 21057680%</v>
      </c>
      <c r="G74" s="34" t="str">
        <f t="shared" si="5"/>
        <v>+ 17242692%</v>
      </c>
    </row>
    <row r="75" ht="12.75">
      <c r="A75" s="35"/>
    </row>
    <row r="76" spans="1:11" ht="38.25">
      <c r="A76" s="16" t="str">
        <f>B26</f>
        <v>Торговые внутри СК</v>
      </c>
      <c r="B76" s="16" t="str">
        <f aca="true" t="shared" si="6" ref="B76:G79">D26</f>
        <v>Количество</v>
      </c>
      <c r="C76" s="16" t="str">
        <f t="shared" si="6"/>
        <v>Общая стоимость, млн. $</v>
      </c>
      <c r="D76" s="16" t="str">
        <f t="shared" si="6"/>
        <v>Общая площадь, тыс. м2</v>
      </c>
      <c r="E76" s="16" t="str">
        <f t="shared" si="6"/>
        <v>Средняя площадь, тыс. м2</v>
      </c>
      <c r="F76" s="16" t="str">
        <f t="shared" si="6"/>
        <v>Средняя цена, $</v>
      </c>
      <c r="G76" s="16" t="str">
        <f t="shared" si="6"/>
        <v>Средневзвешенная цена, $</v>
      </c>
      <c r="I76" s="22" t="s">
        <v>1</v>
      </c>
      <c r="J76" s="25" t="s">
        <v>87</v>
      </c>
      <c r="K76" s="25" t="s">
        <v>88</v>
      </c>
    </row>
    <row r="77" spans="1:11" ht="15.75">
      <c r="A77" s="17" t="str">
        <f>A27</f>
        <v>значение</v>
      </c>
      <c r="B77" s="33">
        <f t="shared" si="6"/>
        <v>51</v>
      </c>
      <c r="C77" s="33">
        <f t="shared" si="6"/>
        <v>13645.5081036095</v>
      </c>
      <c r="D77" s="33">
        <f t="shared" si="6"/>
        <v>23.948</v>
      </c>
      <c r="E77" s="33">
        <f>G27</f>
        <v>0.46956862745098</v>
      </c>
      <c r="F77" s="33">
        <f t="shared" si="6"/>
        <v>650751.577138444</v>
      </c>
      <c r="G77" s="33">
        <f t="shared" si="6"/>
        <v>569797.398680871</v>
      </c>
      <c r="I77" s="37">
        <f>B77/B$57*100</f>
        <v>15.269461077844312</v>
      </c>
      <c r="J77" s="37">
        <f>C77/C$57*100</f>
        <v>19.852867055335338</v>
      </c>
      <c r="K77" s="37">
        <f>D77/D$57*100</f>
        <v>7.207369887832522</v>
      </c>
    </row>
    <row r="78" spans="1:7" ht="15.75">
      <c r="A78" s="17" t="str">
        <f>A28</f>
        <v>к июлю 2013</v>
      </c>
      <c r="B78" s="34" t="str">
        <f t="shared" si="6"/>
        <v>+ 5900%</v>
      </c>
      <c r="C78" s="34" t="str">
        <f t="shared" si="6"/>
        <v>+ 1756448%</v>
      </c>
      <c r="D78" s="34" t="str">
        <f t="shared" si="6"/>
        <v>+ 2845%</v>
      </c>
      <c r="E78" s="34" t="str">
        <f t="shared" si="6"/>
        <v>+ 48%</v>
      </c>
      <c r="F78" s="34" t="str">
        <f t="shared" si="6"/>
        <v>+ 71141359%</v>
      </c>
      <c r="G78" s="34" t="str">
        <f t="shared" si="6"/>
        <v>+ 61740251%</v>
      </c>
    </row>
    <row r="79" spans="1:7" ht="25.5">
      <c r="A79" s="17" t="str">
        <f>A29</f>
        <v>к августу 2012</v>
      </c>
      <c r="B79" s="34" t="str">
        <f t="shared" si="6"/>
        <v>+ 6500%</v>
      </c>
      <c r="C79" s="34" t="str">
        <f t="shared" si="6"/>
        <v>+ 2222710%</v>
      </c>
      <c r="D79" s="34" t="str">
        <f t="shared" si="6"/>
        <v>+ 3496%</v>
      </c>
      <c r="E79" s="34" t="str">
        <f t="shared" si="6"/>
        <v>+ 54%</v>
      </c>
      <c r="F79" s="34" t="str">
        <f t="shared" si="6"/>
        <v>+ 72465951%</v>
      </c>
      <c r="G79" s="34" t="str">
        <f t="shared" si="6"/>
        <v>+ 63573206%</v>
      </c>
    </row>
    <row r="80" ht="12.75">
      <c r="A80" s="35"/>
    </row>
    <row r="81" spans="1:11" ht="38.25">
      <c r="A81" s="16" t="str">
        <f>B31</f>
        <v>Офисные внутри СК</v>
      </c>
      <c r="B81" s="16" t="str">
        <f aca="true" t="shared" si="7" ref="B81:G84">D31</f>
        <v>Количество</v>
      </c>
      <c r="C81" s="16" t="str">
        <f t="shared" si="7"/>
        <v>Общая стоимость, млн. $</v>
      </c>
      <c r="D81" s="16" t="str">
        <f t="shared" si="7"/>
        <v>Общая площадь, тыс. м2</v>
      </c>
      <c r="E81" s="16" t="str">
        <f t="shared" si="7"/>
        <v>Средняя площадь, тыс. м2</v>
      </c>
      <c r="F81" s="16" t="str">
        <f t="shared" si="7"/>
        <v>Средняя цена, $</v>
      </c>
      <c r="G81" s="16" t="str">
        <f t="shared" si="7"/>
        <v>Средневзвешенная цена, $</v>
      </c>
      <c r="I81" s="22" t="s">
        <v>1</v>
      </c>
      <c r="J81" s="25" t="s">
        <v>87</v>
      </c>
      <c r="K81" s="25" t="s">
        <v>88</v>
      </c>
    </row>
    <row r="82" spans="1:11" ht="15.75">
      <c r="A82" s="17" t="str">
        <f>A32</f>
        <v>значение</v>
      </c>
      <c r="B82" s="33">
        <f t="shared" si="7"/>
        <v>175</v>
      </c>
      <c r="C82" s="33">
        <f t="shared" si="7"/>
        <v>59033.7031244152</v>
      </c>
      <c r="D82" s="33">
        <f t="shared" si="7"/>
        <v>169.419</v>
      </c>
      <c r="E82" s="33">
        <f t="shared" si="7"/>
        <v>0.968108571428571</v>
      </c>
      <c r="F82" s="33">
        <f t="shared" si="7"/>
        <v>370349.191312496</v>
      </c>
      <c r="G82" s="33">
        <f t="shared" si="7"/>
        <v>348447.94931156</v>
      </c>
      <c r="I82" s="37">
        <f>B82/B$62*100</f>
        <v>24.544179523141654</v>
      </c>
      <c r="J82" s="37">
        <f>C82/C$62*100</f>
        <v>27.989418413420562</v>
      </c>
      <c r="K82" s="37">
        <f>D82/D$62*100</f>
        <v>13.968530632503946</v>
      </c>
    </row>
    <row r="83" spans="1:7" ht="15.75">
      <c r="A83" s="17" t="str">
        <f>A33</f>
        <v>к июлю 2013</v>
      </c>
      <c r="B83" s="34" t="str">
        <f t="shared" si="7"/>
        <v>+ 20900%</v>
      </c>
      <c r="C83" s="34" t="str">
        <f t="shared" si="7"/>
        <v>+ 8180702%</v>
      </c>
      <c r="D83" s="34" t="str">
        <f t="shared" si="7"/>
        <v>+ 26240%</v>
      </c>
      <c r="E83" s="34" t="str">
        <f t="shared" si="7"/>
        <v>+ 126%</v>
      </c>
      <c r="F83" s="34" t="str">
        <f t="shared" si="7"/>
        <v>+ 36671242%</v>
      </c>
      <c r="G83" s="34" t="str">
        <f t="shared" si="7"/>
        <v>+ 31176456%</v>
      </c>
    </row>
    <row r="84" spans="1:7" ht="25.5">
      <c r="A84" s="17" t="str">
        <f>A34</f>
        <v>к августу 2012</v>
      </c>
      <c r="B84" s="34" t="str">
        <f t="shared" si="7"/>
        <v>+ 24000%</v>
      </c>
      <c r="C84" s="34" t="str">
        <f t="shared" si="7"/>
        <v>+ 9778189%</v>
      </c>
      <c r="D84" s="34" t="str">
        <f t="shared" si="7"/>
        <v>+ 32269%</v>
      </c>
      <c r="E84" s="34" t="str">
        <f t="shared" si="7"/>
        <v>+ 134%</v>
      </c>
      <c r="F84" s="34" t="str">
        <f t="shared" si="7"/>
        <v>+ 36711398%</v>
      </c>
      <c r="G84" s="34" t="str">
        <f t="shared" si="7"/>
        <v>+ 30302018%</v>
      </c>
    </row>
    <row r="85" ht="12.75">
      <c r="A85" s="35"/>
    </row>
    <row r="86" spans="1:11" ht="38.25">
      <c r="A86" s="16" t="str">
        <f>B36</f>
        <v>Торговые вне СК</v>
      </c>
      <c r="B86" s="16" t="str">
        <f aca="true" t="shared" si="8" ref="B86:G89">D36</f>
        <v>Количество</v>
      </c>
      <c r="C86" s="16" t="str">
        <f t="shared" si="8"/>
        <v>Общая стоимость, млн. $</v>
      </c>
      <c r="D86" s="16" t="str">
        <f t="shared" si="8"/>
        <v>Общая площадь, тыс. м2</v>
      </c>
      <c r="E86" s="16" t="str">
        <f t="shared" si="8"/>
        <v>Средняя площадь, тыс. м2</v>
      </c>
      <c r="F86" s="16" t="str">
        <f t="shared" si="8"/>
        <v>Средняя цена, $</v>
      </c>
      <c r="G86" s="16" t="str">
        <f t="shared" si="8"/>
        <v>Средневзвешенная цена, $</v>
      </c>
      <c r="I86" s="22" t="s">
        <v>1</v>
      </c>
      <c r="J86" s="25" t="s">
        <v>87</v>
      </c>
      <c r="K86" s="25" t="s">
        <v>88</v>
      </c>
    </row>
    <row r="87" spans="1:11" ht="15.75">
      <c r="A87" s="17" t="str">
        <f>A37</f>
        <v>значение</v>
      </c>
      <c r="B87" s="33">
        <f t="shared" si="8"/>
        <v>283</v>
      </c>
      <c r="C87" s="33">
        <f t="shared" si="8"/>
        <v>55087.6782194327</v>
      </c>
      <c r="D87" s="33">
        <f t="shared" si="8"/>
        <v>308.323</v>
      </c>
      <c r="E87" s="33">
        <f t="shared" si="8"/>
        <v>1.08948056537102</v>
      </c>
      <c r="F87" s="33">
        <f t="shared" si="8"/>
        <v>335369.200846436</v>
      </c>
      <c r="G87" s="33">
        <f t="shared" si="8"/>
        <v>178668.727987963</v>
      </c>
      <c r="I87" s="37">
        <f>B87/B$57*100</f>
        <v>84.73053892215569</v>
      </c>
      <c r="J87" s="37">
        <f>C87/C$57*100</f>
        <v>80.14713294466466</v>
      </c>
      <c r="K87" s="37">
        <f>D87/D$57*100</f>
        <v>92.79263011216746</v>
      </c>
    </row>
    <row r="88" spans="1:7" ht="15.75">
      <c r="A88" s="17" t="str">
        <f>A38</f>
        <v>к июлю 2013</v>
      </c>
      <c r="B88" s="34" t="str">
        <f t="shared" si="8"/>
        <v>+ 32600%</v>
      </c>
      <c r="C88" s="34" t="str">
        <f t="shared" si="8"/>
        <v>+ 7667545%</v>
      </c>
      <c r="D88" s="34" t="str">
        <f t="shared" si="8"/>
        <v>+ 40331%</v>
      </c>
      <c r="E88" s="34" t="str">
        <f t="shared" si="8"/>
        <v>+ 124%</v>
      </c>
      <c r="F88" s="34" t="str">
        <f t="shared" si="8"/>
        <v>+ 32548376%</v>
      </c>
      <c r="G88" s="34" t="str">
        <f t="shared" si="8"/>
        <v>+ 19011495%</v>
      </c>
    </row>
    <row r="89" spans="1:7" ht="25.5">
      <c r="A89" s="17" t="str">
        <f>A39</f>
        <v>к августу 2012</v>
      </c>
      <c r="B89" s="34" t="str">
        <f t="shared" si="8"/>
        <v>+ 32400%</v>
      </c>
      <c r="C89" s="34" t="str">
        <f t="shared" si="8"/>
        <v>+ 9059317%</v>
      </c>
      <c r="D89" s="34" t="str">
        <f t="shared" si="8"/>
        <v>+ 48431%</v>
      </c>
      <c r="E89" s="34" t="str">
        <f t="shared" si="8"/>
        <v>+ 149%</v>
      </c>
      <c r="F89" s="34" t="str">
        <f t="shared" si="8"/>
        <v>+ 31929808%</v>
      </c>
      <c r="G89" s="34" t="str">
        <f t="shared" si="8"/>
        <v>+ 18705500%</v>
      </c>
    </row>
    <row r="90" ht="12.75">
      <c r="A90" s="35"/>
    </row>
    <row r="91" spans="1:11" ht="38.25">
      <c r="A91" s="16" t="str">
        <f>B41</f>
        <v>Офисные вне СК</v>
      </c>
      <c r="B91" s="16" t="str">
        <f aca="true" t="shared" si="9" ref="B91:G94">D41</f>
        <v>Количество</v>
      </c>
      <c r="C91" s="16" t="str">
        <f t="shared" si="9"/>
        <v>Общая стоимость, млн. $</v>
      </c>
      <c r="D91" s="16" t="str">
        <f t="shared" si="9"/>
        <v>Общая площадь, тыс. м2</v>
      </c>
      <c r="E91" s="16" t="str">
        <f t="shared" si="9"/>
        <v>Средняя площадь, тыс. м2</v>
      </c>
      <c r="F91" s="16" t="str">
        <f t="shared" si="9"/>
        <v>Средняя цена, $</v>
      </c>
      <c r="G91" s="16" t="str">
        <f t="shared" si="9"/>
        <v>Средневзвешенная цена, $</v>
      </c>
      <c r="I91" s="22" t="s">
        <v>1</v>
      </c>
      <c r="J91" s="25" t="s">
        <v>87</v>
      </c>
      <c r="K91" s="25" t="s">
        <v>88</v>
      </c>
    </row>
    <row r="92" spans="1:11" ht="15.75">
      <c r="A92" s="17" t="str">
        <f>A42</f>
        <v>значение</v>
      </c>
      <c r="B92" s="33">
        <f t="shared" si="9"/>
        <v>538</v>
      </c>
      <c r="C92" s="33">
        <f t="shared" si="9"/>
        <v>151880.65834052</v>
      </c>
      <c r="D92" s="33">
        <f t="shared" si="9"/>
        <v>1043.443</v>
      </c>
      <c r="E92" s="33">
        <f t="shared" si="9"/>
        <v>1.93948513011152</v>
      </c>
      <c r="F92" s="33">
        <f t="shared" si="9"/>
        <v>192384.095053219</v>
      </c>
      <c r="G92" s="33">
        <f t="shared" si="9"/>
        <v>145557.216197263</v>
      </c>
      <c r="I92" s="37">
        <f>B92/B$62*100</f>
        <v>75.45582047685835</v>
      </c>
      <c r="J92" s="37">
        <f>C92/C$62*100</f>
        <v>72.01058158657906</v>
      </c>
      <c r="K92" s="37">
        <f>D92/D$62*100</f>
        <v>86.03146936749604</v>
      </c>
    </row>
    <row r="93" spans="1:7" ht="15.75">
      <c r="A93" s="17" t="str">
        <f>A43</f>
        <v>к июлю 2013</v>
      </c>
      <c r="B93" s="39" t="str">
        <f>D43</f>
        <v>+ 70200%</v>
      </c>
      <c r="C93" s="34" t="str">
        <f t="shared" si="9"/>
        <v>+ 16755810%</v>
      </c>
      <c r="D93" s="34" t="str">
        <f t="shared" si="9"/>
        <v>+ 123210%</v>
      </c>
      <c r="E93" s="34" t="str">
        <f t="shared" si="9"/>
        <v>+ 176%</v>
      </c>
      <c r="F93" s="34" t="str">
        <f t="shared" si="9"/>
        <v>+ 18131978%</v>
      </c>
      <c r="G93" s="34" t="str">
        <f t="shared" si="9"/>
        <v>+ 13599424%</v>
      </c>
    </row>
    <row r="94" spans="1:7" ht="25.5">
      <c r="A94" s="17" t="str">
        <f>A44</f>
        <v>к августу 2012</v>
      </c>
      <c r="B94" s="34" t="str">
        <f t="shared" si="9"/>
        <v>+ 76200%</v>
      </c>
      <c r="C94" s="34" t="str">
        <f t="shared" si="9"/>
        <v>+ 20495231%</v>
      </c>
      <c r="D94" s="34" t="str">
        <f t="shared" si="9"/>
        <v>+ 145381%</v>
      </c>
      <c r="E94" s="34" t="str">
        <f t="shared" si="9"/>
        <v>+ 191%</v>
      </c>
      <c r="F94" s="34" t="str">
        <f t="shared" si="9"/>
        <v>+ 18750590%</v>
      </c>
      <c r="G94" s="34" t="str">
        <f t="shared" si="9"/>
        <v>+ 14097580%</v>
      </c>
    </row>
    <row r="97" ht="12.75">
      <c r="C97" s="18"/>
    </row>
  </sheetData>
  <sheetProtection/>
  <mergeCells count="17">
    <mergeCell ref="BN1:BO1"/>
    <mergeCell ref="B6:C6"/>
    <mergeCell ref="AX1:AY1"/>
    <mergeCell ref="BF1:BG1"/>
    <mergeCell ref="AH1:AI1"/>
    <mergeCell ref="AP1:AQ1"/>
    <mergeCell ref="B1:C1"/>
    <mergeCell ref="J1:K1"/>
    <mergeCell ref="R1:S1"/>
    <mergeCell ref="Z1:AA1"/>
    <mergeCell ref="B11:C11"/>
    <mergeCell ref="B16:C16"/>
    <mergeCell ref="B41:C41"/>
    <mergeCell ref="B21:C21"/>
    <mergeCell ref="B26:C26"/>
    <mergeCell ref="B31:C31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7.8515625" style="22" customWidth="1"/>
    <col min="2" max="3" width="11.28125" style="22" customWidth="1"/>
    <col min="4" max="4" width="12.140625" style="22" customWidth="1"/>
    <col min="5" max="5" width="26.00390625" style="22" customWidth="1"/>
    <col min="6" max="7" width="23.140625" style="22" customWidth="1"/>
    <col min="8" max="8" width="20.421875" style="22" customWidth="1"/>
    <col min="9" max="9" width="27.57421875" style="22" customWidth="1"/>
    <col min="10" max="16384" width="9.140625" style="22" customWidth="1"/>
  </cols>
  <sheetData>
    <row r="1" spans="2:9" ht="12.75">
      <c r="B1" s="155" t="s">
        <v>0</v>
      </c>
      <c r="C1" s="155"/>
      <c r="D1" s="23" t="s">
        <v>1</v>
      </c>
      <c r="E1" s="23" t="s">
        <v>92</v>
      </c>
      <c r="F1" s="23" t="s">
        <v>88</v>
      </c>
      <c r="G1" s="23" t="s">
        <v>89</v>
      </c>
      <c r="H1" s="23" t="s">
        <v>90</v>
      </c>
      <c r="I1" s="23" t="s">
        <v>91</v>
      </c>
    </row>
    <row r="2" spans="1:9" ht="12.75">
      <c r="A2" s="26" t="s">
        <v>4</v>
      </c>
      <c r="B2" s="19"/>
      <c r="C2" s="19"/>
      <c r="D2" s="36">
        <f>'все данные_аренда'!D151</f>
        <v>2008</v>
      </c>
      <c r="E2" s="36">
        <f>'все данные_аренда'!E151</f>
        <v>28446.242705047967</v>
      </c>
      <c r="F2" s="36">
        <f>'все данные_аренда'!F151</f>
        <v>1385.2917</v>
      </c>
      <c r="G2" s="19">
        <f>'все данные_аренда'!G151</f>
        <v>0.6898863047808765</v>
      </c>
      <c r="H2" s="36">
        <f>'все данные_аренда'!H151</f>
        <v>24835.9706251494</v>
      </c>
      <c r="I2" s="36">
        <f>'все данные_аренда'!I151</f>
        <v>20534.478554262594</v>
      </c>
    </row>
    <row r="3" spans="1:9" ht="12.75">
      <c r="A3" s="28" t="str">
        <f>Статистика!A3</f>
        <v>к июлю 2013</v>
      </c>
      <c r="B3" s="29"/>
      <c r="C3" s="29"/>
      <c r="D3" s="21" t="str">
        <f>IF('все данные_аренда'!D154&gt;0,CONCATENATE("+ ",ROUND('все данные_аренда'!D154*100,0),"%"),CONCATENATE("− ",ROUND('все данные_аренда'!D154*100*(-1),0),"%"))</f>
        <v>+ 303700%</v>
      </c>
      <c r="E3" s="21" t="str">
        <f>IF('все данные_аренда'!E154&gt;0,CONCATENATE("+ ",ROUND('все данные_аренда'!E154*100,0),"%"),CONCATENATE("− ",ROUND('все данные_аренда'!E154*100*(-1),0),"%"))</f>
        <v>+ 4788537%</v>
      </c>
      <c r="F3" s="21" t="str">
        <f>IF('все данные_аренда'!F154&gt;0,CONCATENATE("+ ",ROUND('все данные_аренда'!F154*100,0),"%"),CONCATENATE("− ",ROUND('все данные_аренда'!F154*100*(-1),0),"%"))</f>
        <v>+ 247704%</v>
      </c>
      <c r="G3" s="21" t="str">
        <f>IF('все данные_аренда'!G154&gt;0,CONCATENATE("+ ",ROUND('все данные_аренда'!G154*100,0),"%"),CONCATENATE("− ",ROUND('все данные_аренда'!G154*100*(-1),0),"%"))</f>
        <v>+ 82%</v>
      </c>
      <c r="H3" s="21" t="str">
        <f>IF('все данные_аренда'!H154&gt;0,CONCATENATE("+ ",ROUND('все данные_аренда'!H154*100,0),"%"),CONCATENATE("− ",ROUND('все данные_аренда'!H154*100*(-1),0),"%"))</f>
        <v>+ 2319832%</v>
      </c>
      <c r="I3" s="21" t="str">
        <f>IF('все данные_аренда'!I154&gt;0,CONCATENATE("+ ",ROUND('все данные_аренда'!I154*100,0),"%"),CONCATENATE("− ",ROUND('все данные_аренда'!I154*100*(-1),0),"%"))</f>
        <v>+ 1933171%</v>
      </c>
    </row>
    <row r="4" spans="1:9" ht="12.75">
      <c r="A4" s="28" t="str">
        <f>Статистика!A4</f>
        <v>к августу 2012</v>
      </c>
      <c r="B4" s="29"/>
      <c r="C4" s="29"/>
      <c r="D4" s="21" t="str">
        <f>IF('все данные_аренда'!D155&gt;0,CONCATENATE("+ ",ROUND('все данные_аренда'!D155*100,0),"%"),CONCATENATE("− ",ROUND('все данные_аренда'!D155*100*(-1),0),"%"))</f>
        <v>+ 237000%</v>
      </c>
      <c r="E4" s="21" t="str">
        <f>IF('все данные_аренда'!E155&gt;0,CONCATENATE("+ ",ROUND('все данные_аренда'!E155*100,0),"%"),CONCATENATE("− ",ROUND('все данные_аренда'!E155*100*(-1),0),"%"))</f>
        <v>+ 3772063%</v>
      </c>
      <c r="F4" s="21" t="str">
        <f>IF('все данные_аренда'!F155&gt;0,CONCATENATE("+ ",ROUND('все данные_аренда'!F155*100,0),"%"),CONCATENATE("− ",ROUND('все данные_аренда'!F155*100*(-1),0),"%"))</f>
        <v>+ 207148%</v>
      </c>
      <c r="G4" s="21" t="str">
        <f>IF('все данные_аренда'!G155&gt;0,CONCATENATE("+ ",ROUND('все данные_аренда'!G155*100,0),"%"),CONCATENATE("− ",ROUND('все данные_аренда'!G155*100*(-1),0),"%"))</f>
        <v>+ 87%</v>
      </c>
      <c r="H4" s="21" t="str">
        <f>IF('все данные_аренда'!H155&gt;0,CONCATENATE("+ ",ROUND('все данные_аренда'!H155*100,0),"%"),CONCATENATE("− ",ROUND('все данные_аренда'!H155*100*(-1),0),"%"))</f>
        <v>+ 2340022%</v>
      </c>
      <c r="I4" s="21" t="str">
        <f>IF('все данные_аренда'!I155&gt;0,CONCATENATE("+ ",ROUND('все данные_аренда'!I155*100,0),"%"),CONCATENATE("− ",ROUND('все данные_аренда'!I155*100*(-1),0),"%"))</f>
        <v>+ 1820955%</v>
      </c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2:9" ht="12.75">
      <c r="B6" s="155" t="s">
        <v>5</v>
      </c>
      <c r="C6" s="155"/>
      <c r="D6" s="23" t="s">
        <v>1</v>
      </c>
      <c r="E6" s="23" t="s">
        <v>92</v>
      </c>
      <c r="F6" s="23" t="s">
        <v>88</v>
      </c>
      <c r="G6" s="23" t="s">
        <v>89</v>
      </c>
      <c r="H6" s="23" t="s">
        <v>90</v>
      </c>
      <c r="I6" s="23" t="s">
        <v>91</v>
      </c>
    </row>
    <row r="7" spans="1:9" ht="12.75">
      <c r="A7" s="26" t="s">
        <v>4</v>
      </c>
      <c r="B7" s="19"/>
      <c r="C7" s="19"/>
      <c r="D7" s="36">
        <f>'все данные_аренда'!L72</f>
        <v>558</v>
      </c>
      <c r="E7" s="36">
        <f>'все данные_аренда'!M72</f>
        <v>7834.39772931209</v>
      </c>
      <c r="F7" s="36">
        <f>'все данные_аренда'!N72</f>
        <v>286.287333333333</v>
      </c>
      <c r="G7" s="19">
        <f>'все данные_аренда'!O72</f>
        <v>0.513059737156511</v>
      </c>
      <c r="H7" s="36">
        <f>'все данные_аренда'!P72</f>
        <v>35097.9988374522</v>
      </c>
      <c r="I7" s="36">
        <f>'все данные_аренда'!Q72</f>
        <v>27365.5059694529</v>
      </c>
    </row>
    <row r="8" spans="1:9" ht="12.75">
      <c r="A8" s="28" t="str">
        <f>A3</f>
        <v>к июлю 2013</v>
      </c>
      <c r="B8" s="29"/>
      <c r="C8" s="29"/>
      <c r="D8" s="21" t="str">
        <f>IF('все данные_аренда'!L75&gt;0,CONCATENATE("+ ",ROUND('все данные_аренда'!L75*100,0),"%"),CONCATENATE("− ",ROUND('все данные_аренда'!L75*100*(-1),0),"%"))</f>
        <v>+ 68800%</v>
      </c>
      <c r="E8" s="21" t="str">
        <f>IF('все данные_аренда'!M75&gt;0,CONCATENATE("+ ",ROUND('все данные_аренда'!M75*100,0),"%"),CONCATENATE("− ",ROUND('все данные_аренда'!M75*100*(-1),0),"%"))</f>
        <v>+ 818822%</v>
      </c>
      <c r="F8" s="21" t="str">
        <f>IF('все данные_аренда'!N75&gt;0,CONCATENATE("+ ",ROUND('все данные_аренда'!N75*100,0),"%"),CONCATENATE("− ",ROUND('все данные_аренда'!N75*100*(-1),0),"%"))</f>
        <v>+ 30662%</v>
      </c>
      <c r="G8" s="21" t="str">
        <f>IF('все данные_аренда'!O75&gt;0,CONCATENATE("+ ",ROUND('все данные_аренда'!O75*100,0),"%"),CONCATENATE("− ",ROUND('все данные_аренда'!O75*100*(-1),0),"%"))</f>
        <v>+ 45%</v>
      </c>
      <c r="H8" s="21" t="str">
        <f>IF('все данные_аренда'!P75&gt;0,CONCATENATE("+ ",ROUND('все данные_аренда'!P75*100,0),"%"),CONCATENATE("− ",ROUND('все данные_аренда'!P75*100*(-1),0),"%"))</f>
        <v>+ 3412137%</v>
      </c>
      <c r="I8" s="21" t="str">
        <f>IF('все данные_аренда'!Q75&gt;0,CONCATENATE("+ ",ROUND('все данные_аренда'!Q75*100,0),"%"),CONCATENATE("− ",ROUND('все данные_аренда'!Q75*100*(-1),0),"%"))</f>
        <v>+ 2670462%</v>
      </c>
    </row>
    <row r="9" spans="1:9" ht="12.75">
      <c r="A9" s="28" t="str">
        <f>A4</f>
        <v>к августу 2012</v>
      </c>
      <c r="B9" s="29"/>
      <c r="C9" s="29"/>
      <c r="D9" s="21" t="str">
        <f>IF('все данные_аренда'!L76&gt;0,CONCATENATE("+ ",ROUND('все данные_аренда'!L76*100,0),"%"),CONCATENATE("− ",ROUND('все данные_аренда'!L76*100*(-1),0),"%"))</f>
        <v>+ 73400%</v>
      </c>
      <c r="E9" s="21" t="str">
        <f>IF('все данные_аренда'!M76&gt;0,CONCATENATE("+ ",ROUND('все данные_аренда'!M76*100,0),"%"),CONCATENATE("− ",ROUND('все данные_аренда'!M76*100*(-1),0),"%"))</f>
        <v>+ 862688%</v>
      </c>
      <c r="F9" s="21" t="str">
        <f>IF('все данные_аренда'!N76&gt;0,CONCATENATE("+ ",ROUND('все данные_аренда'!N76*100,0),"%"),CONCATENATE("− ",ROUND('все данные_аренда'!N76*100*(-1),0),"%"))</f>
        <v>+ 33143%</v>
      </c>
      <c r="G9" s="21" t="str">
        <f>IF('все данные_аренда'!O76&gt;0,CONCATENATE("+ ",ROUND('все данные_аренда'!O76*100,0),"%"),CONCATENATE("− ",ROUND('все данные_аренда'!O76*100*(-1),0),"%"))</f>
        <v>+ 45%</v>
      </c>
      <c r="H9" s="21" t="str">
        <f>IF('все данные_аренда'!P76&gt;0,CONCATENATE("+ ",ROUND('все данные_аренда'!P76*100,0),"%"),CONCATENATE("− ",ROUND('все данные_аренда'!P76*100*(-1),0),"%"))</f>
        <v>+ 3450980%</v>
      </c>
      <c r="I9" s="21" t="str">
        <f>IF('все данные_аренда'!Q76&gt;0,CONCATENATE("+ ",ROUND('все данные_аренда'!Q76*100,0),"%"),CONCATENATE("− ",ROUND('все данные_аренда'!Q76*100*(-1),0),"%"))</f>
        <v>+ 2602967%</v>
      </c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2:9" ht="12.75">
      <c r="B11" s="155" t="s">
        <v>6</v>
      </c>
      <c r="C11" s="155"/>
      <c r="D11" s="23" t="s">
        <v>1</v>
      </c>
      <c r="E11" s="23" t="s">
        <v>92</v>
      </c>
      <c r="F11" s="23" t="s">
        <v>88</v>
      </c>
      <c r="G11" s="23" t="s">
        <v>89</v>
      </c>
      <c r="H11" s="23" t="s">
        <v>90</v>
      </c>
      <c r="I11" s="23" t="s">
        <v>91</v>
      </c>
    </row>
    <row r="12" spans="1:9" ht="12.75">
      <c r="A12" s="26" t="s">
        <v>4</v>
      </c>
      <c r="B12" s="19"/>
      <c r="C12" s="19"/>
      <c r="D12" s="36">
        <f>'все данные_аренда'!T72</f>
        <v>1567</v>
      </c>
      <c r="E12" s="36">
        <f>'все данные_аренда'!U72</f>
        <v>15980.0138313799</v>
      </c>
      <c r="F12" s="36">
        <f>'все данные_аренда'!V72</f>
        <v>828.612666666667</v>
      </c>
      <c r="G12" s="19">
        <f>'все данные_аренда'!W72</f>
        <v>0.528789193788556</v>
      </c>
      <c r="H12" s="36">
        <f>'все данные_аренда'!X72</f>
        <v>18718.2705551975</v>
      </c>
      <c r="I12" s="36">
        <f>'все данные_аренда'!Y72</f>
        <v>19285.2637598024</v>
      </c>
    </row>
    <row r="13" spans="1:9" ht="12.75">
      <c r="A13" s="28" t="str">
        <f>A8</f>
        <v>к июлю 2013</v>
      </c>
      <c r="B13" s="29"/>
      <c r="C13" s="29"/>
      <c r="D13" s="21" t="str">
        <f>IF('все данные_аренда'!T75&gt;0,CONCATENATE("+ ",ROUND('все данные_аренда'!T75*100,0),"%"),CONCATENATE("− ",ROUND('все данные_аренда'!T75*100*(-1),0),"%"))</f>
        <v>+ 192800%</v>
      </c>
      <c r="E13" s="21" t="str">
        <f>IF('все данные_аренда'!U75&gt;0,CONCATENATE("+ ",ROUND('все данные_аренда'!U75*100,0),"%"),CONCATENATE("− ",ROUND('все данные_аренда'!U75*100*(-1),0),"%"))</f>
        <v>+ 1947376%</v>
      </c>
      <c r="F13" s="21" t="str">
        <f>IF('все данные_аренда'!V75&gt;0,CONCATENATE("+ ",ROUND('все данные_аренда'!V75*100,0),"%"),CONCATENATE("− ",ROUND('все данные_аренда'!V75*100*(-1),0),"%"))</f>
        <v>+ 99933%</v>
      </c>
      <c r="G13" s="21" t="str">
        <f>IF('все данные_аренда'!W75&gt;0,CONCATENATE("+ ",ROUND('все данные_аренда'!W75*100,0),"%"),CONCATENATE("− ",ROUND('все данные_аренда'!W75*100*(-1),0),"%"))</f>
        <v>+ 52%</v>
      </c>
      <c r="H13" s="21" t="str">
        <f>IF('все данные_аренда'!X75&gt;0,CONCATENATE("+ ",ROUND('все данные_аренда'!X75*100,0),"%"),CONCATENATE("− ",ROUND('все данные_аренда'!X75*100*(-1),0),"%"))</f>
        <v>+ 1863609%</v>
      </c>
      <c r="I13" s="21" t="str">
        <f>IF('все данные_аренда'!Y75&gt;0,CONCATENATE("+ ",ROUND('все данные_аренда'!Y75*100,0),"%"),CONCATENATE("− ",ROUND('все данные_аренда'!Y75*100*(-1),0),"%"))</f>
        <v>+ 1948680%</v>
      </c>
    </row>
    <row r="14" spans="1:9" ht="12.75">
      <c r="A14" s="28" t="str">
        <f>A9</f>
        <v>к августу 2012</v>
      </c>
      <c r="B14" s="29"/>
      <c r="C14" s="29"/>
      <c r="D14" s="21" t="str">
        <f>IF('все данные_аренда'!T76&gt;0,CONCATENATE("+ ",ROUND('все данные_аренда'!T76*100,0),"%"),CONCATENATE("− ",ROUND('все данные_аренда'!T76*100*(-1),0),"%"))</f>
        <v>+ 197500%</v>
      </c>
      <c r="E14" s="21" t="str">
        <f>IF('все данные_аренда'!U76&gt;0,CONCATENATE("+ ",ROUND('все данные_аренда'!U76*100,0),"%"),CONCATENATE("− ",ROUND('все данные_аренда'!U76*100*(-1),0),"%"))</f>
        <v>+ 2072428%</v>
      </c>
      <c r="F14" s="21" t="str">
        <f>IF('все данные_аренда'!V76&gt;0,CONCATENATE("+ ",ROUND('все данные_аренда'!V76*100,0),"%"),CONCATENATE("− ",ROUND('все данные_аренда'!V76*100*(-1),0),"%"))</f>
        <v>+ 107239%</v>
      </c>
      <c r="G14" s="21" t="str">
        <f>IF('все данные_аренда'!W76&gt;0,CONCATENATE("+ ",ROUND('все данные_аренда'!W76*100,0),"%"),CONCATENATE("− ",ROUND('все данные_аренда'!W76*100*(-1),0),"%"))</f>
        <v>+ 54%</v>
      </c>
      <c r="H14" s="21" t="str">
        <f>IF('все данные_аренда'!X76&gt;0,CONCATENATE("+ ",ROUND('все данные_аренда'!X76*100,0),"%"),CONCATENATE("− ",ROUND('все данные_аренда'!X76*100*(-1),0),"%"))</f>
        <v>+ 1874383%</v>
      </c>
      <c r="I14" s="21" t="str">
        <f>IF('все данные_аренда'!Y76&gt;0,CONCATENATE("+ ",ROUND('все данные_аренда'!Y76*100,0),"%"),CONCATENATE("− ",ROUND('все данные_аренда'!Y76*100*(-1),0),"%"))</f>
        <v>+ 1932526%</v>
      </c>
    </row>
    <row r="15" spans="1:9" ht="12.75">
      <c r="A15" s="31"/>
      <c r="B15" s="31"/>
      <c r="C15" s="31"/>
      <c r="D15" s="31"/>
      <c r="E15" s="31"/>
      <c r="F15" s="31"/>
      <c r="G15" s="31"/>
      <c r="H15" s="31"/>
      <c r="I15" s="31"/>
    </row>
    <row r="16" spans="2:9" ht="12.75">
      <c r="B16" s="155" t="s">
        <v>7</v>
      </c>
      <c r="C16" s="155"/>
      <c r="D16" s="23" t="s">
        <v>1</v>
      </c>
      <c r="E16" s="23" t="s">
        <v>92</v>
      </c>
      <c r="F16" s="23" t="s">
        <v>88</v>
      </c>
      <c r="G16" s="23" t="s">
        <v>89</v>
      </c>
      <c r="H16" s="23" t="s">
        <v>90</v>
      </c>
      <c r="I16" s="23" t="s">
        <v>91</v>
      </c>
    </row>
    <row r="17" spans="1:9" ht="12.75">
      <c r="A17" s="26" t="s">
        <v>4</v>
      </c>
      <c r="B17" s="19"/>
      <c r="C17" s="19"/>
      <c r="D17" s="36">
        <f>'все данные_аренда'!AB72</f>
        <v>385</v>
      </c>
      <c r="E17" s="36">
        <f>'все данные_аренда'!AC72</f>
        <v>3167.11127431024</v>
      </c>
      <c r="F17" s="36">
        <f>'все данные_аренда'!AD72</f>
        <v>463.782333333333</v>
      </c>
      <c r="G17" s="19">
        <f>'все данные_аренда'!AE72</f>
        <v>1.20462943722944</v>
      </c>
      <c r="H17" s="36">
        <f>'все данные_аренда'!AF72</f>
        <v>7019.17614481597</v>
      </c>
      <c r="I17" s="36">
        <f>'все данные_аренда'!AG72</f>
        <v>6828.87433755255</v>
      </c>
    </row>
    <row r="18" spans="1:9" ht="12.75">
      <c r="A18" s="28" t="str">
        <f>A13</f>
        <v>к июлю 2013</v>
      </c>
      <c r="B18" s="29"/>
      <c r="C18" s="29"/>
      <c r="D18" s="21" t="str">
        <f>IF('все данные_аренда'!AB75&gt;0,CONCATENATE("+ ",ROUND('все данные_аренда'!AB75*100,0),"%"),CONCATENATE("− ",ROUND('все данные_аренда'!AB75*100*(-1),0),"%"))</f>
        <v>+ 46000%</v>
      </c>
      <c r="E18" s="21" t="str">
        <f>IF('все данные_аренда'!AC75&gt;0,CONCATENATE("+ ",ROUND('все данные_аренда'!AC75*100,0),"%"),CONCATENATE("− ",ROUND('все данные_аренда'!AC75*100*(-1),0),"%"))</f>
        <v>+ 342896%</v>
      </c>
      <c r="F18" s="21" t="str">
        <f>IF('все данные_аренда'!AD75&gt;0,CONCATENATE("+ ",ROUND('все данные_аренда'!AD75*100,0),"%"),CONCATENATE("− ",ROUND('все данные_аренда'!AD75*100*(-1),0),"%"))</f>
        <v>+ 51243%</v>
      </c>
      <c r="G18" s="21" t="str">
        <f>IF('все данные_аренда'!AE75&gt;0,CONCATENATE("+ ",ROUND('все данные_аренда'!AE75*100,0),"%"),CONCATENATE("− ",ROUND('все данные_аренда'!AE75*100*(-1),0),"%"))</f>
        <v>+ 111%</v>
      </c>
      <c r="H18" s="21" t="str">
        <f>IF('все данные_аренда'!AF75&gt;0,CONCATENATE("+ ",ROUND('все данные_аренда'!AF75*100,0),"%"),CONCATENATE("− ",ROUND('все данные_аренда'!AF75*100*(-1),0),"%"))</f>
        <v>+ 694743%</v>
      </c>
      <c r="I18" s="21" t="str">
        <f>IF('все данные_аренда'!AG75&gt;0,CONCATENATE("+ ",ROUND('все данные_аренда'!AG75*100,0),"%"),CONCATENATE("− ",ROUND('все данные_аренда'!AG75*100*(-1),0),"%"))</f>
        <v>+ 669161%</v>
      </c>
    </row>
    <row r="19" spans="1:9" ht="12.75">
      <c r="A19" s="28" t="str">
        <f>A14</f>
        <v>к августу 2012</v>
      </c>
      <c r="B19" s="29"/>
      <c r="C19" s="29"/>
      <c r="D19" s="21" t="str">
        <f>IF('все данные_аренда'!AB76&gt;0,CONCATENATE("+ ",ROUND('все данные_аренда'!AB76*100,0),"%"),CONCATENATE("− ",ROUND('все данные_аренда'!AB76*100*(-1),0),"%"))</f>
        <v>+ 51000%</v>
      </c>
      <c r="E19" s="21" t="str">
        <f>IF('все данные_аренда'!AC76&gt;0,CONCATENATE("+ ",ROUND('все данные_аренда'!AC76*100,0),"%"),CONCATENATE("− ",ROUND('все данные_аренда'!AC76*100*(-1),0),"%"))</f>
        <v>+ 389280%</v>
      </c>
      <c r="F19" s="21" t="str">
        <f>IF('все данные_аренда'!AD76&gt;0,CONCATENATE("+ ",ROUND('все данные_аренда'!AD76*100,0),"%"),CONCATENATE("− ",ROUND('все данные_аренда'!AD76*100*(-1),0),"%"))</f>
        <v>+ 58682%</v>
      </c>
      <c r="G19" s="21" t="str">
        <f>IF('все данные_аренда'!AE76&gt;0,CONCATENATE("+ ",ROUND('все данные_аренда'!AE76*100,0),"%"),CONCATENATE("− ",ROUND('все данные_аренда'!AE76*100*(-1),0),"%"))</f>
        <v>+ 115%</v>
      </c>
      <c r="H19" s="21" t="str">
        <f>IF('все данные_аренда'!AF76&gt;0,CONCATENATE("+ ",ROUND('все данные_аренда'!AF76*100,0),"%"),CONCATENATE("− ",ROUND('все данные_аренда'!AF76*100*(-1),0),"%"))</f>
        <v>+ 700133%</v>
      </c>
      <c r="I19" s="21" t="str">
        <f>IF('все данные_аренда'!AG76&gt;0,CONCATENATE("+ ",ROUND('все данные_аренда'!AG76*100,0),"%"),CONCATENATE("− ",ROUND('все данные_аренда'!AG76*100*(-1),0),"%"))</f>
        <v>+ 663373%</v>
      </c>
    </row>
    <row r="20" spans="1:9" ht="12.75">
      <c r="A20" s="31"/>
      <c r="B20" s="31"/>
      <c r="C20" s="31"/>
      <c r="D20" s="31"/>
      <c r="E20" s="31"/>
      <c r="F20" s="31"/>
      <c r="G20" s="31"/>
      <c r="H20" s="31"/>
      <c r="I20" s="31"/>
    </row>
    <row r="21" spans="2:9" ht="12.75">
      <c r="B21" s="155" t="s">
        <v>9</v>
      </c>
      <c r="C21" s="155"/>
      <c r="D21" s="23" t="s">
        <v>1</v>
      </c>
      <c r="E21" s="23" t="s">
        <v>92</v>
      </c>
      <c r="F21" s="23" t="s">
        <v>88</v>
      </c>
      <c r="G21" s="23" t="s">
        <v>89</v>
      </c>
      <c r="H21" s="23" t="s">
        <v>90</v>
      </c>
      <c r="I21" s="23" t="s">
        <v>91</v>
      </c>
    </row>
    <row r="22" spans="1:9" ht="12.75">
      <c r="A22" s="26" t="s">
        <v>4</v>
      </c>
      <c r="B22" s="19"/>
      <c r="C22" s="19"/>
      <c r="D22" s="36">
        <f>'все данные_аренда'!AJ72</f>
        <v>71</v>
      </c>
      <c r="E22" s="36">
        <f>'все данные_аренда'!AK72</f>
        <v>1171.71862717394</v>
      </c>
      <c r="F22" s="36">
        <f>'все данные_аренда'!AL72</f>
        <v>17.613</v>
      </c>
      <c r="G22" s="19">
        <f>'все данные_аренда'!AM72</f>
        <v>0.248070422535211</v>
      </c>
      <c r="H22" s="36">
        <f>'все данные_аренда'!AN72</f>
        <v>65044.5674413507</v>
      </c>
      <c r="I22" s="36">
        <f>'все данные_аренда'!AO72</f>
        <v>66525.7836356067</v>
      </c>
    </row>
    <row r="23" spans="1:9" ht="12.75">
      <c r="A23" s="28" t="str">
        <f>A18</f>
        <v>к июлю 2013</v>
      </c>
      <c r="B23" s="29"/>
      <c r="C23" s="29"/>
      <c r="D23" s="21" t="str">
        <f>IF('все данные_аренда'!AJ75&gt;0,CONCATENATE("+ ",ROUND('все данные_аренда'!AJ75*100,0),"%"),CONCATENATE("− ",ROUND('все данные_аренда'!AJ75*100*(-1),0),"%"))</f>
        <v>+ 8100%</v>
      </c>
      <c r="E23" s="21" t="str">
        <f>IF('все данные_аренда'!AK75&gt;0,CONCATENATE("+ ",ROUND('все данные_аренда'!AK75*100,0),"%"),CONCATENATE("− ",ROUND('все данные_аренда'!AK75*100*(-1),0),"%"))</f>
        <v>+ 164959%</v>
      </c>
      <c r="F23" s="21" t="str">
        <f>IF('все данные_аренда'!AL75&gt;0,CONCATENATE("+ ",ROUND('все данные_аренда'!AL75*100,0),"%"),CONCATENATE("− ",ROUND('все данные_аренда'!AL75*100*(-1),0),"%"))</f>
        <v>+ 2758%</v>
      </c>
      <c r="G23" s="21" t="str">
        <f>IF('все данные_аренда'!AM75&gt;0,CONCATENATE("+ ",ROUND('все данные_аренда'!AM75*100,0),"%"),CONCATENATE("− ",ROUND('все данные_аренда'!AM75*100*(-1),0),"%"))</f>
        <v>+ 34%</v>
      </c>
      <c r="H23" s="21" t="str">
        <f>IF('все данные_аренда'!AN75&gt;0,CONCATENATE("+ ",ROUND('все данные_аренда'!AN75*100,0),"%"),CONCATENATE("− ",ROUND('все данные_аренда'!AN75*100*(-1),0),"%"))</f>
        <v>+ 6213636%</v>
      </c>
      <c r="I23" s="21" t="str">
        <f>IF('все данные_аренда'!AO75&gt;0,CONCATENATE("+ ",ROUND('все данные_аренда'!AO75*100,0),"%"),CONCATENATE("− ",ROUND('все данные_аренда'!AO75*100*(-1),0),"%"))</f>
        <v>+ 5980875%</v>
      </c>
    </row>
    <row r="24" spans="1:9" ht="12.75">
      <c r="A24" s="28" t="str">
        <f>A19</f>
        <v>к августу 2012</v>
      </c>
      <c r="B24" s="29"/>
      <c r="C24" s="29"/>
      <c r="D24" s="21" t="str">
        <f>IF('все данные_аренда'!AJ76&gt;0,CONCATENATE("+ ",ROUND('все данные_аренда'!AJ76*100,0),"%"),CONCATENATE("− ",ROUND('все данные_аренда'!AJ76*100*(-1),0),"%"))</f>
        <v>+ 8800%</v>
      </c>
      <c r="E24" s="21" t="str">
        <f>IF('все данные_аренда'!AK76&gt;0,CONCATENATE("+ ",ROUND('все данные_аренда'!AK76*100,0),"%"),CONCATENATE("− ",ROUND('все данные_аренда'!AK76*100*(-1),0),"%"))</f>
        <v>+ 159030%</v>
      </c>
      <c r="F24" s="21" t="str">
        <f>IF('все данные_аренда'!AL76&gt;0,CONCATENATE("+ ",ROUND('все данные_аренда'!AL76*100,0),"%"),CONCATENATE("− ",ROUND('все данные_аренда'!AL76*100*(-1),0),"%"))</f>
        <v>+ 2521%</v>
      </c>
      <c r="G24" s="21" t="str">
        <f>IF('все данные_аренда'!AM76&gt;0,CONCATENATE("+ ",ROUND('все данные_аренда'!AM76*100,0),"%"),CONCATENATE("− ",ROUND('все данные_аренда'!AM76*100*(-1),0),"%"))</f>
        <v>+ 29%</v>
      </c>
      <c r="H24" s="21" t="str">
        <f>IF('все данные_аренда'!AN76&gt;0,CONCATENATE("+ ",ROUND('все данные_аренда'!AN76*100,0),"%"),CONCATENATE("− ",ROUND('все данные_аренда'!AN76*100*(-1),0),"%"))</f>
        <v>+ 6563650%</v>
      </c>
      <c r="I24" s="21" t="str">
        <f>IF('все данные_аренда'!AO76&gt;0,CONCATENATE("+ ",ROUND('все данные_аренда'!AO76*100,0),"%"),CONCATENATE("− ",ROUND('все данные_аренда'!AO76*100*(-1),0),"%"))</f>
        <v>+ 6309197%</v>
      </c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2:9" ht="12.75">
      <c r="B26" s="155" t="s">
        <v>10</v>
      </c>
      <c r="C26" s="155"/>
      <c r="D26" s="23" t="s">
        <v>1</v>
      </c>
      <c r="E26" s="23" t="s">
        <v>92</v>
      </c>
      <c r="F26" s="23" t="s">
        <v>88</v>
      </c>
      <c r="G26" s="23" t="s">
        <v>89</v>
      </c>
      <c r="H26" s="23" t="s">
        <v>90</v>
      </c>
      <c r="I26" s="23" t="s">
        <v>91</v>
      </c>
    </row>
    <row r="27" spans="1:9" ht="12.75">
      <c r="A27" s="26" t="s">
        <v>4</v>
      </c>
      <c r="B27" s="19"/>
      <c r="C27" s="19"/>
      <c r="D27" s="36">
        <f>'все данные_аренда'!AZ72</f>
        <v>265</v>
      </c>
      <c r="E27" s="36">
        <f>'все данные_аренда'!BA72</f>
        <v>3858.38678349742</v>
      </c>
      <c r="F27" s="36">
        <f>'все данные_аренда'!BB72</f>
        <v>128.189</v>
      </c>
      <c r="G27" s="19">
        <f>'все данные_аренда'!BC72</f>
        <v>0.483732075471698</v>
      </c>
      <c r="H27" s="36">
        <f>'все данные_аренда'!BD72</f>
        <v>27847.4963007253</v>
      </c>
      <c r="I27" s="36">
        <f>'все данные_аренда'!BE72</f>
        <v>30099.2033910665</v>
      </c>
    </row>
    <row r="28" spans="1:9" ht="12.75">
      <c r="A28" s="28" t="str">
        <f>A23</f>
        <v>к июлю 2013</v>
      </c>
      <c r="B28" s="29"/>
      <c r="C28" s="29"/>
      <c r="D28" s="21" t="str">
        <f>IF('все данные_аренда'!AZ75&gt;0,CONCATENATE("+ ",ROUND('все данные_аренда'!AZ75*100,0),"%"),CONCATENATE("− ",ROUND('все данные_аренда'!AZ75*100*(-1),0),"%"))</f>
        <v>+ 34700%</v>
      </c>
      <c r="E28" s="21" t="str">
        <f>IF('все данные_аренда'!BA75&gt;0,CONCATENATE("+ ",ROUND('все данные_аренда'!BA75*100,0),"%"),CONCATENATE("− ",ROUND('все данные_аренда'!BA75*100*(-1),0),"%"))</f>
        <v>+ 547771%</v>
      </c>
      <c r="F28" s="21" t="str">
        <f>IF('все данные_аренда'!BB75&gt;0,CONCATENATE("+ ",ROUND('все данные_аренда'!BB75*100,0),"%"),CONCATENATE("− ",ROUND('все данные_аренда'!BB75*100*(-1),0),"%"))</f>
        <v>+ 18768%</v>
      </c>
      <c r="G28" s="21" t="str">
        <f>IF('все данные_аренда'!BC75&gt;0,CONCATENATE("+ ",ROUND('все данные_аренда'!BC75*100,0),"%"),CONCATENATE("− ",ROUND('все данные_аренда'!BC75*100*(-1),0),"%"))</f>
        <v>+ 54%</v>
      </c>
      <c r="H28" s="21" t="str">
        <f>IF('все данные_аренда'!BD75&gt;0,CONCATENATE("+ ",ROUND('все данные_аренда'!BD75*100,0),"%"),CONCATENATE("− ",ROUND('все данные_аренда'!BD75*100*(-1),0),"%"))</f>
        <v>+ 2726379%</v>
      </c>
      <c r="I28" s="21" t="str">
        <f>IF('все данные_аренда'!BE75&gt;0,CONCATENATE("+ ",ROUND('все данные_аренда'!BE75*100,0),"%"),CONCATENATE("− ",ROUND('все данные_аренда'!BE75*100*(-1),0),"%"))</f>
        <v>+ 2918595%</v>
      </c>
    </row>
    <row r="29" spans="1:9" ht="12.75">
      <c r="A29" s="28" t="str">
        <f>A24</f>
        <v>к августу 2012</v>
      </c>
      <c r="B29" s="29"/>
      <c r="C29" s="29"/>
      <c r="D29" s="21" t="str">
        <f>IF('все данные_аренда'!AZ76&gt;0,CONCATENATE("+ ",ROUND('все данные_аренда'!AZ76*100,0),"%"),CONCATENATE("− ",ROUND('все данные_аренда'!AZ76*100*(-1),0),"%"))</f>
        <v>+ 34200%</v>
      </c>
      <c r="E29" s="21" t="str">
        <f>IF('все данные_аренда'!BA76&gt;0,CONCATENATE("+ ",ROUND('все данные_аренда'!BA76*100,0),"%"),CONCATENATE("− ",ROUND('все данные_аренда'!BA76*100*(-1),0),"%"))</f>
        <v>+ 522085%</v>
      </c>
      <c r="F29" s="21" t="str">
        <f>IF('все данные_аренда'!BB76&gt;0,CONCATENATE("+ ",ROUND('все данные_аренда'!BB76*100,0),"%"),CONCATENATE("− ",ROUND('все данные_аренда'!BB76*100*(-1),0),"%"))</f>
        <v>+ 17399%</v>
      </c>
      <c r="G29" s="21" t="str">
        <f>IF('все данные_аренда'!BC76&gt;0,CONCATENATE("+ ",ROUND('все данные_аренда'!BC76*100,0),"%"),CONCATENATE("− ",ROUND('все данные_аренда'!BC76*100*(-1),0),"%"))</f>
        <v>+ 51%</v>
      </c>
      <c r="H29" s="21" t="str">
        <f>IF('все данные_аренда'!BD76&gt;0,CONCATENATE("+ ",ROUND('все данные_аренда'!BD76*100,0),"%"),CONCATENATE("− ",ROUND('все данные_аренда'!BD76*100*(-1),0),"%"))</f>
        <v>+ 2808751%</v>
      </c>
      <c r="I29" s="21" t="str">
        <f>IF('все данные_аренда'!BE76&gt;0,CONCATENATE("+ ",ROUND('все данные_аренда'!BE76*100,0),"%"),CONCATENATE("− ",ROUND('все данные_аренда'!BE76*100*(-1),0),"%"))</f>
        <v>+ 3000740%</v>
      </c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2:9" ht="12.75">
      <c r="B31" s="155" t="s">
        <v>11</v>
      </c>
      <c r="C31" s="155"/>
      <c r="D31" s="23" t="s">
        <v>1</v>
      </c>
      <c r="E31" s="23" t="s">
        <v>92</v>
      </c>
      <c r="F31" s="23" t="s">
        <v>88</v>
      </c>
      <c r="G31" s="23" t="s">
        <v>89</v>
      </c>
      <c r="H31" s="23" t="s">
        <v>90</v>
      </c>
      <c r="I31" s="23" t="s">
        <v>91</v>
      </c>
    </row>
    <row r="32" spans="1:9" ht="12.75">
      <c r="A32" s="26" t="s">
        <v>4</v>
      </c>
      <c r="B32" s="19"/>
      <c r="C32" s="19"/>
      <c r="D32" s="36">
        <f>'все данные_аренда'!AR72</f>
        <v>487</v>
      </c>
      <c r="E32" s="36">
        <f>'все данные_аренда'!AS72</f>
        <v>6662.67910213816</v>
      </c>
      <c r="F32" s="36">
        <f>'все данные_аренда'!AT72</f>
        <v>268.674333333333</v>
      </c>
      <c r="G32" s="19">
        <f>'все данные_аренда'!AU72</f>
        <v>0.551692676249145</v>
      </c>
      <c r="H32" s="36">
        <f>'все данные_аренда'!AV72</f>
        <v>30732.0719978694</v>
      </c>
      <c r="I32" s="36">
        <f>'все данные_аренда'!AW72</f>
        <v>24798.3460849312</v>
      </c>
    </row>
    <row r="33" spans="1:9" ht="12.75">
      <c r="A33" s="28" t="str">
        <f>A28</f>
        <v>к июлю 2013</v>
      </c>
      <c r="B33" s="29"/>
      <c r="C33" s="29"/>
      <c r="D33" s="21" t="str">
        <f>IF('все данные_аренда'!AR75&gt;0,CONCATENATE("+ ",ROUND('все данные_аренда'!AR75*100,0),"%"),CONCATENATE("− ",ROUND('все данные_аренда'!AR75*100*(-1),0),"%"))</f>
        <v>+ 60700%</v>
      </c>
      <c r="E33" s="21" t="str">
        <f>IF('все данные_аренда'!AS75&gt;0,CONCATENATE("+ ",ROUND('все данные_аренда'!AS75*100,0),"%"),CONCATENATE("− ",ROUND('все данные_аренда'!AS75*100*(-1),0),"%"))</f>
        <v>+ 653864%</v>
      </c>
      <c r="F33" s="21" t="str">
        <f>IF('все данные_аренда'!AT75&gt;0,CONCATENATE("+ ",ROUND('все данные_аренда'!AT75*100,0),"%"),CONCATENATE("− ",ROUND('все данные_аренда'!AT75*100*(-1),0),"%"))</f>
        <v>+ 27904%</v>
      </c>
      <c r="G33" s="21" t="str">
        <f>IF('все данные_аренда'!AU75&gt;0,CONCATENATE("+ ",ROUND('все данные_аренда'!AU75*100,0),"%"),CONCATENATE("− ",ROUND('все данные_аренда'!AU75*100*(-1),0),"%"))</f>
        <v>+ 46%</v>
      </c>
      <c r="H33" s="21" t="str">
        <f>IF('все данные_аренда'!AV75&gt;0,CONCATENATE("+ ",ROUND('все данные_аренда'!AV75*100,0),"%"),CONCATENATE("− ",ROUND('все данные_аренда'!AV75*100*(-1),0),"%"))</f>
        <v>+ 3038296%</v>
      </c>
      <c r="I33" s="21" t="str">
        <f>IF('все данные_аренда'!AW75&gt;0,CONCATENATE("+ ",ROUND('все данные_аренда'!AW75*100,0),"%"),CONCATENATE("− ",ROUND('все данные_аренда'!AW75*100*(-1),0),"%"))</f>
        <v>+ 2343253%</v>
      </c>
    </row>
    <row r="34" spans="1:9" ht="12.75">
      <c r="A34" s="28" t="str">
        <f>A29</f>
        <v>к августу 2012</v>
      </c>
      <c r="B34" s="29"/>
      <c r="C34" s="29"/>
      <c r="D34" s="21" t="str">
        <f>IF('все данные_аренда'!AR76&gt;0,CONCATENATE("+ ",ROUND('все данные_аренда'!AR76*100,0),"%"),CONCATENATE("− ",ROUND('все данные_аренда'!AR76*100*(-1),0),"%"))</f>
        <v>+ 64600%</v>
      </c>
      <c r="E34" s="21" t="str">
        <f>IF('все данные_аренда'!AS76&gt;0,CONCATENATE("+ ",ROUND('все данные_аренда'!AS76*100,0),"%"),CONCATENATE("− ",ROUND('все данные_аренда'!AS76*100*(-1),0),"%"))</f>
        <v>+ 703659%</v>
      </c>
      <c r="F34" s="21" t="str">
        <f>IF('все данные_аренда'!AT76&gt;0,CONCATENATE("+ ",ROUND('все данные_аренда'!AT76*100,0),"%"),CONCATENATE("− ",ROUND('все данные_аренда'!AT76*100*(-1),0),"%"))</f>
        <v>+ 30622%</v>
      </c>
      <c r="G34" s="21" t="str">
        <f>IF('все данные_аренда'!AU76&gt;0,CONCATENATE("+ ",ROUND('все данные_аренда'!AU76*100,0),"%"),CONCATENATE("− ",ROUND('все данные_аренда'!AU76*100*(-1),0),"%"))</f>
        <v>+ 47%</v>
      </c>
      <c r="H34" s="21" t="str">
        <f>IF('все данные_аренда'!AV76&gt;0,CONCATENATE("+ ",ROUND('все данные_аренда'!AV76*100,0),"%"),CONCATENATE("− ",ROUND('все данные_аренда'!AV76*100*(-1),0),"%"))</f>
        <v>+ 3026963%</v>
      </c>
      <c r="I34" s="21" t="str">
        <f>IF('все данные_аренда'!AW76&gt;0,CONCATENATE("+ ",ROUND('все данные_аренда'!AW76*100,0),"%"),CONCATENATE("− ",ROUND('все данные_аренда'!AW76*100*(-1),0),"%"))</f>
        <v>+ 2297894%</v>
      </c>
    </row>
    <row r="35" spans="1:9" ht="12.75">
      <c r="A35" s="31"/>
      <c r="B35" s="31"/>
      <c r="C35" s="31"/>
      <c r="D35" s="31"/>
      <c r="E35" s="31"/>
      <c r="F35" s="31"/>
      <c r="G35" s="31"/>
      <c r="H35" s="31"/>
      <c r="I35" s="31"/>
    </row>
    <row r="36" spans="2:9" ht="12.75">
      <c r="B36" s="155" t="s">
        <v>12</v>
      </c>
      <c r="C36" s="155"/>
      <c r="D36" s="23" t="s">
        <v>1</v>
      </c>
      <c r="E36" s="23" t="s">
        <v>92</v>
      </c>
      <c r="F36" s="23" t="s">
        <v>88</v>
      </c>
      <c r="G36" s="23" t="s">
        <v>89</v>
      </c>
      <c r="H36" s="23" t="s">
        <v>90</v>
      </c>
      <c r="I36" s="23" t="s">
        <v>91</v>
      </c>
    </row>
    <row r="37" spans="1:9" ht="12.75">
      <c r="A37" s="26" t="s">
        <v>4</v>
      </c>
      <c r="B37" s="19"/>
      <c r="C37" s="19"/>
      <c r="D37" s="36">
        <f>'все данные_аренда'!BH72</f>
        <v>1302</v>
      </c>
      <c r="E37" s="36">
        <f>'все данные_аренда'!BI72</f>
        <v>12121.6270478824</v>
      </c>
      <c r="F37" s="36">
        <f>'все данные_аренда'!BJ72</f>
        <v>700.423666666667</v>
      </c>
      <c r="G37" s="19">
        <f>'все данные_аренда'!BK72</f>
        <v>0.537959805427547</v>
      </c>
      <c r="H37" s="36">
        <f>'все данные_аренда'!BL72</f>
        <v>16860.1716131354</v>
      </c>
      <c r="I37" s="36">
        <f>'все данные_аренда'!BM72</f>
        <v>17306.1357357748</v>
      </c>
    </row>
    <row r="38" spans="1:9" ht="12.75">
      <c r="A38" s="28" t="str">
        <f>A33</f>
        <v>к июлю 2013</v>
      </c>
      <c r="B38" s="29"/>
      <c r="C38" s="29"/>
      <c r="D38" s="21" t="str">
        <f>IF('все данные_аренда'!BH75&gt;0,CONCATENATE("+ ",ROUND('все данные_аренда'!BH75*100,0),"%"),CONCATENATE("− ",ROUND('все данные_аренда'!BH75*100*(-1),0),"%"))</f>
        <v>+ 158100%</v>
      </c>
      <c r="E38" s="21" t="str">
        <f>IF('все данные_аренда'!BI75&gt;0,CONCATENATE("+ ",ROUND('все данные_аренда'!BI75*100,0),"%"),CONCATENATE("− ",ROUND('все данные_аренда'!BI75*100*(-1),0),"%"))</f>
        <v>+ 1399605%</v>
      </c>
      <c r="F38" s="21" t="str">
        <f>IF('все данные_аренда'!BJ75&gt;0,CONCATENATE("+ ",ROUND('все данные_аренда'!BJ75*100,0),"%"),CONCATENATE("− ",ROUND('все данные_аренда'!BJ75*100*(-1),0),"%"))</f>
        <v>+ 81165%</v>
      </c>
      <c r="G38" s="21" t="str">
        <f>IF('все данные_аренда'!BK75&gt;0,CONCATENATE("+ ",ROUND('все данные_аренда'!BK75*100,0),"%"),CONCATENATE("− ",ROUND('все данные_аренда'!BK75*100*(-1),0),"%"))</f>
        <v>+ 51%</v>
      </c>
      <c r="H38" s="21" t="str">
        <f>IF('все данные_аренда'!BL75&gt;0,CONCATENATE("+ ",ROUND('все данные_аренда'!BL75*100,0),"%"),CONCATENATE("− ",ROUND('все данные_аренда'!BL75*100*(-1),0),"%"))</f>
        <v>+ 1674247%</v>
      </c>
      <c r="I38" s="21" t="str">
        <f>IF('все данные_аренда'!BM75&gt;0,CONCATENATE("+ ",ROUND('все данные_аренда'!BM75*100,0),"%"),CONCATENATE("− ",ROUND('все данные_аренда'!BM75*100*(-1),0),"%"))</f>
        <v>+ 1724399%</v>
      </c>
    </row>
    <row r="39" spans="1:9" ht="12.75">
      <c r="A39" s="28" t="str">
        <f>A34</f>
        <v>к августу 2012</v>
      </c>
      <c r="B39" s="29"/>
      <c r="C39" s="29"/>
      <c r="D39" s="21" t="str">
        <f>IF('все данные_аренда'!BH76&gt;0,CONCATENATE("+ ",ROUND('все данные_аренда'!BH76*100,0),"%"),CONCATENATE("− ",ROUND('все данные_аренда'!BH76*100*(-1),0),"%"))</f>
        <v>+ 163300%</v>
      </c>
      <c r="E39" s="21" t="str">
        <f>IF('все данные_аренда'!BI76&gt;0,CONCATENATE("+ ",ROUND('все данные_аренда'!BI76*100,0),"%"),CONCATENATE("− ",ROUND('все данные_аренда'!BI76*100*(-1),0),"%"))</f>
        <v>+ 1550343%</v>
      </c>
      <c r="F39" s="21" t="str">
        <f>IF('все данные_аренда'!BJ76&gt;0,CONCATENATE("+ ",ROUND('все данные_аренда'!BJ76*100,0),"%"),CONCATENATE("− ",ROUND('все данные_аренда'!BJ76*100*(-1),0),"%"))</f>
        <v>+ 89841%</v>
      </c>
      <c r="G39" s="21" t="str">
        <f>IF('все данные_аренда'!BK76&gt;0,CONCATENATE("+ ",ROUND('все данные_аренда'!BK76*100,0),"%"),CONCATENATE("− ",ROUND('все данные_аренда'!BK76*100*(-1),0),"%"))</f>
        <v>+ 55%</v>
      </c>
      <c r="H39" s="21" t="str">
        <f>IF('все данные_аренда'!BL76&gt;0,CONCATENATE("+ ",ROUND('все данные_аренда'!BL76*100,0),"%"),CONCATENATE("− ",ROUND('все данные_аренда'!BL76*100*(-1),0),"%"))</f>
        <v>+ 1678698%</v>
      </c>
      <c r="I39" s="21" t="str">
        <f>IF('все данные_аренда'!BM76&gt;0,CONCATENATE("+ ",ROUND('все данные_аренда'!BM76*100,0),"%"),CONCATENATE("− ",ROUND('все данные_аренда'!BM76*100*(-1),0),"%"))</f>
        <v>+ 1725656%</v>
      </c>
    </row>
    <row r="43" spans="4:8" ht="12.75">
      <c r="D43" s="18"/>
      <c r="E43" s="18"/>
      <c r="F43" s="18"/>
      <c r="H43" s="18"/>
    </row>
  </sheetData>
  <sheetProtection/>
  <mergeCells count="8">
    <mergeCell ref="B36:C36"/>
    <mergeCell ref="B21:C21"/>
    <mergeCell ref="B26:C26"/>
    <mergeCell ref="B31:C31"/>
    <mergeCell ref="B1:C1"/>
    <mergeCell ref="B6:C6"/>
    <mergeCell ref="B11:C11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G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0" bestFit="1" customWidth="1"/>
    <col min="2" max="2" width="32.00390625" style="10" customWidth="1"/>
    <col min="3" max="3" width="5.140625" style="10" customWidth="1"/>
    <col min="4" max="4" width="8.7109375" style="0" bestFit="1" customWidth="1"/>
    <col min="5" max="5" width="9.140625" style="8" customWidth="1"/>
    <col min="6" max="6" width="8.7109375" style="0" bestFit="1" customWidth="1"/>
    <col min="7" max="7" width="14.421875" style="0" bestFit="1" customWidth="1"/>
  </cols>
  <sheetData>
    <row r="1" spans="1:7" ht="12.75">
      <c r="A1" s="9">
        <f>MONTH('Все данные_продажа'!B105)</f>
        <v>8</v>
      </c>
      <c r="B1" s="13" t="str">
        <f>VLOOKUP(A1,$C$1:$F$12,2,TRUE)</f>
        <v>августа</v>
      </c>
      <c r="C1" s="11">
        <v>1</v>
      </c>
      <c r="D1" s="12" t="s">
        <v>158</v>
      </c>
      <c r="E1" s="12" t="s">
        <v>159</v>
      </c>
      <c r="F1" s="12" t="s">
        <v>182</v>
      </c>
      <c r="G1" s="4"/>
    </row>
    <row r="2" spans="1:7" ht="12.75">
      <c r="A2" s="9">
        <f>YEAR('Все данные_продажа'!B105)</f>
        <v>2013</v>
      </c>
      <c r="B2" s="13" t="str">
        <f>VLOOKUP(A1,$C$1:$F$12,3,TRUE)</f>
        <v>августу</v>
      </c>
      <c r="C2" s="11">
        <v>2</v>
      </c>
      <c r="D2" s="12" t="s">
        <v>160</v>
      </c>
      <c r="E2" s="12" t="s">
        <v>161</v>
      </c>
      <c r="F2" s="12" t="s">
        <v>183</v>
      </c>
      <c r="G2" s="4"/>
    </row>
    <row r="3" spans="1:7" ht="12.75">
      <c r="A3" s="9"/>
      <c r="B3" s="13" t="str">
        <f>VLOOKUP(A1,$C$1:$F$12,4,TRUE)</f>
        <v>августе</v>
      </c>
      <c r="C3" s="11">
        <v>3</v>
      </c>
      <c r="D3" s="12" t="s">
        <v>166</v>
      </c>
      <c r="E3" s="12" t="s">
        <v>167</v>
      </c>
      <c r="F3" s="12" t="s">
        <v>193</v>
      </c>
      <c r="G3" s="4"/>
    </row>
    <row r="4" spans="1:7" ht="12.75">
      <c r="A4" s="9">
        <f>MONTH('Все данные_продажа'!B105-1)</f>
        <v>7</v>
      </c>
      <c r="B4" s="13" t="str">
        <f>VLOOKUP(A4,$C$1:$F$12,2,TRUE)</f>
        <v>июля</v>
      </c>
      <c r="C4" s="11">
        <v>4</v>
      </c>
      <c r="D4" s="12" t="s">
        <v>162</v>
      </c>
      <c r="E4" s="12" t="s">
        <v>163</v>
      </c>
      <c r="F4" s="12" t="s">
        <v>184</v>
      </c>
      <c r="G4" s="4"/>
    </row>
    <row r="5" spans="1:7" ht="12.75">
      <c r="A5" s="9">
        <f>YEAR('Все данные_продажа'!B105)-1</f>
        <v>2012</v>
      </c>
      <c r="B5" s="13" t="str">
        <f>VLOOKUP(A4,$C$1:$F$12,3,TRUE)</f>
        <v>июлю</v>
      </c>
      <c r="C5" s="11">
        <v>5</v>
      </c>
      <c r="D5" s="12" t="s">
        <v>168</v>
      </c>
      <c r="E5" s="12" t="s">
        <v>169</v>
      </c>
      <c r="F5" s="12" t="s">
        <v>185</v>
      </c>
      <c r="G5" s="4"/>
    </row>
    <row r="6" spans="1:7" ht="12.75">
      <c r="A6" s="9"/>
      <c r="B6" s="13" t="str">
        <f>VLOOKUP(A4,$C$1:$F$12,4,TRUE)</f>
        <v>июле</v>
      </c>
      <c r="C6" s="11">
        <v>6</v>
      </c>
      <c r="D6" s="12" t="s">
        <v>170</v>
      </c>
      <c r="E6" s="12" t="s">
        <v>171</v>
      </c>
      <c r="F6" s="12" t="s">
        <v>191</v>
      </c>
      <c r="G6" s="4"/>
    </row>
    <row r="7" spans="1:7" ht="12.75">
      <c r="A7" s="9"/>
      <c r="C7" s="11">
        <v>7</v>
      </c>
      <c r="D7" s="12" t="s">
        <v>172</v>
      </c>
      <c r="E7" s="12" t="s">
        <v>173</v>
      </c>
      <c r="F7" s="12" t="s">
        <v>192</v>
      </c>
      <c r="G7" s="4"/>
    </row>
    <row r="8" spans="1:7" ht="12.75">
      <c r="A8" s="10"/>
      <c r="C8" s="11">
        <v>8</v>
      </c>
      <c r="D8" s="12" t="s">
        <v>164</v>
      </c>
      <c r="E8" s="12" t="s">
        <v>165</v>
      </c>
      <c r="F8" s="12" t="s">
        <v>190</v>
      </c>
      <c r="G8" s="4"/>
    </row>
    <row r="9" spans="1:7" ht="12.75">
      <c r="A9" s="10"/>
      <c r="C9" s="11">
        <v>9</v>
      </c>
      <c r="D9" s="12" t="s">
        <v>174</v>
      </c>
      <c r="E9" s="12" t="s">
        <v>175</v>
      </c>
      <c r="F9" s="12" t="s">
        <v>186</v>
      </c>
      <c r="G9" s="4"/>
    </row>
    <row r="10" spans="1:7" ht="12.75">
      <c r="A10" s="10"/>
      <c r="C10" s="11">
        <v>10</v>
      </c>
      <c r="D10" s="12" t="s">
        <v>176</v>
      </c>
      <c r="E10" s="12" t="s">
        <v>177</v>
      </c>
      <c r="F10" s="12" t="s">
        <v>187</v>
      </c>
      <c r="G10" s="4"/>
    </row>
    <row r="11" spans="1:7" ht="12.75">
      <c r="A11" s="10"/>
      <c r="C11" s="11">
        <v>11</v>
      </c>
      <c r="D11" s="12" t="s">
        <v>180</v>
      </c>
      <c r="E11" s="12" t="s">
        <v>181</v>
      </c>
      <c r="F11" s="12" t="s">
        <v>188</v>
      </c>
      <c r="G11" s="4"/>
    </row>
    <row r="12" spans="1:7" ht="12.75">
      <c r="A12" s="10"/>
      <c r="C12" s="11">
        <v>12</v>
      </c>
      <c r="D12" s="12" t="s">
        <v>178</v>
      </c>
      <c r="E12" s="12" t="s">
        <v>179</v>
      </c>
      <c r="F12" s="12" t="s">
        <v>189</v>
      </c>
      <c r="G12" s="4"/>
    </row>
    <row r="13" spans="1:6" ht="12.75">
      <c r="A13" s="14" t="s">
        <v>195</v>
      </c>
      <c r="B13" s="15" t="s">
        <v>196</v>
      </c>
      <c r="C13" s="157" t="s">
        <v>194</v>
      </c>
      <c r="D13" s="158"/>
      <c r="E13" s="158"/>
      <c r="F13" s="158"/>
    </row>
    <row r="14" ht="12.75">
      <c r="A14" s="7"/>
    </row>
    <row r="18" ht="12.75">
      <c r="A18" s="10"/>
    </row>
    <row r="19" spans="1:2" ht="12.75">
      <c r="A19" s="6"/>
      <c r="B19" s="2"/>
    </row>
  </sheetData>
  <sheetProtection/>
  <mergeCells count="1">
    <mergeCell ref="C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pavlov</cp:lastModifiedBy>
  <dcterms:created xsi:type="dcterms:W3CDTF">1996-10-14T23:33:28Z</dcterms:created>
  <dcterms:modified xsi:type="dcterms:W3CDTF">2018-08-16T13:58:27Z</dcterms:modified>
  <cp:category/>
  <cp:version/>
  <cp:contentType/>
  <cp:contentStatus/>
</cp:coreProperties>
</file>